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356" windowWidth="14955" windowHeight="12780" firstSheet="2" activeTab="9"/>
  </bookViews>
  <sheets>
    <sheet name="Chicken Salad" sheetId="1" r:id="rId1"/>
    <sheet name="Chicken &amp; Bacon" sheetId="2" r:id="rId2"/>
    <sheet name="Egg &amp; Cress" sheetId="3" r:id="rId3"/>
    <sheet name="BLT" sheetId="4" r:id="rId4"/>
    <sheet name="Cheese &amp; Onion" sheetId="5" r:id="rId5"/>
    <sheet name="Ploughmans" sheetId="6" r:id="rId6"/>
    <sheet name="Prawn Mayo" sheetId="7" r:id="rId7"/>
    <sheet name="Tuna" sheetId="8" r:id="rId8"/>
    <sheet name="Cheese &amp; Ham" sheetId="9" r:id="rId9"/>
    <sheet name="All Day Breakfast" sheetId="10" r:id="rId10"/>
  </sheets>
  <definedNames>
    <definedName name="_xlnm.Print_Titles" localSheetId="1">'Chicken &amp; Bacon'!$1:$1</definedName>
    <definedName name="_xlnm.Print_Titles" localSheetId="0">'Chicken Salad'!$1:$1</definedName>
    <definedName name="_xlnm.Print_Titles" localSheetId="2">'Egg &amp; Cress'!$1:$1</definedName>
    <definedName name="_xlnm.Print_Titles" localSheetId="5">'Ploughmans'!$1:$1</definedName>
  </definedNames>
  <calcPr fullCalcOnLoad="1"/>
</workbook>
</file>

<file path=xl/sharedStrings.xml><?xml version="1.0" encoding="utf-8"?>
<sst xmlns="http://schemas.openxmlformats.org/spreadsheetml/2006/main" count="1458" uniqueCount="263">
  <si>
    <t xml:space="preserve">TESCO, Healthy Living </t>
  </si>
  <si>
    <t>Healthier</t>
  </si>
  <si>
    <t>Chicken Salad</t>
  </si>
  <si>
    <t>Healthy Living Chicken Salad</t>
  </si>
  <si>
    <t>yes</t>
  </si>
  <si>
    <t>Website</t>
  </si>
  <si>
    <t xml:space="preserve">Salt per 100 grams not provided. Calculated from sodium per 100grams. </t>
  </si>
  <si>
    <t>Boots, Shapers</t>
  </si>
  <si>
    <t>Roast Chicken Salad</t>
  </si>
  <si>
    <t>Label</t>
  </si>
  <si>
    <t>ASDA, Good For You</t>
  </si>
  <si>
    <t>Not provided</t>
  </si>
  <si>
    <t>Sodium and salt per pack not stated for GFY range. Salt per pack was obtained from the company website 23/05/2008</t>
  </si>
  <si>
    <t xml:space="preserve">Sainsbury's, Be Good To Yourself </t>
  </si>
  <si>
    <t>Be Good To Yourself Roast Chicken Salad</t>
  </si>
  <si>
    <t>Subway, Sandwiches with 6gams of fat or less</t>
  </si>
  <si>
    <t>Chicken Breast</t>
  </si>
  <si>
    <t>Company Website</t>
  </si>
  <si>
    <t>TESCO, Finest</t>
  </si>
  <si>
    <t>Premium</t>
  </si>
  <si>
    <t>Finest Roast Chicken Salad</t>
  </si>
  <si>
    <t>Sainsbury's, Taste the Difference</t>
  </si>
  <si>
    <t>Taste the Difference Butter Roasted Chicken Salad</t>
  </si>
  <si>
    <t>Greggs</t>
  </si>
  <si>
    <t>Standard</t>
  </si>
  <si>
    <t>Customer Services</t>
  </si>
  <si>
    <t>EAT</t>
  </si>
  <si>
    <t>Salt per pack not provided so calculated from sodium multiplied by 2.5.</t>
  </si>
  <si>
    <t>TESCO</t>
  </si>
  <si>
    <t>Salt per 100 grams not provided</t>
  </si>
  <si>
    <t>Somerfield</t>
  </si>
  <si>
    <t>Co-Op</t>
  </si>
  <si>
    <t>M&amp;S</t>
  </si>
  <si>
    <t>Waitrose, Delicatessen</t>
  </si>
  <si>
    <t>Roast Chicken &amp; Salad</t>
  </si>
  <si>
    <t>Salt per 100grams not provided</t>
  </si>
  <si>
    <t>Costa Coffee</t>
  </si>
  <si>
    <t>&lt;5% Chicken Salad</t>
  </si>
  <si>
    <t>no</t>
  </si>
  <si>
    <t>Instore</t>
  </si>
  <si>
    <t xml:space="preserve">Information gained instore. Was provided with a nutritional information sheet that I was permitted to copy down information from but not take away. </t>
  </si>
  <si>
    <t>Morrisons</t>
  </si>
  <si>
    <t>Deep Fill Chicken Salad</t>
  </si>
  <si>
    <t>Sainsbury's</t>
  </si>
  <si>
    <t>Brand</t>
  </si>
  <si>
    <t>Category</t>
  </si>
  <si>
    <t>Product Name</t>
  </si>
  <si>
    <t>Weight (g)</t>
  </si>
  <si>
    <t>Sodium (p/100g)</t>
  </si>
  <si>
    <t>Sodium (p/pack)</t>
  </si>
  <si>
    <t>Salt (p/100g)</t>
  </si>
  <si>
    <t>Salt (p/pack)</t>
  </si>
  <si>
    <t>Pack as % of daily intake</t>
  </si>
  <si>
    <t>Met FSA Target</t>
  </si>
  <si>
    <t>Price (£)</t>
  </si>
  <si>
    <t>Information</t>
  </si>
  <si>
    <t xml:space="preserve">Date obtained </t>
  </si>
  <si>
    <t>Notes</t>
  </si>
  <si>
    <t>Chicken &amp; Bacon</t>
  </si>
  <si>
    <t>Morrisons, Eat Smart</t>
  </si>
  <si>
    <t>Eat Smart Chicken &amp; Bacon</t>
  </si>
  <si>
    <t>Chicken and Bacon</t>
  </si>
  <si>
    <t>StarBucks</t>
  </si>
  <si>
    <t>Chicken Club (chicken, bacon, tomatoes, lettuce, mayonnaise, mustard)</t>
  </si>
  <si>
    <t>Boots, Delicious</t>
  </si>
  <si>
    <t>Roast Chicken &amp; Bacon</t>
  </si>
  <si>
    <t>British Inspired Chicken and Bacon Salad</t>
  </si>
  <si>
    <t>Chicken, Bacon and Lettuce</t>
  </si>
  <si>
    <t>No</t>
  </si>
  <si>
    <t>ASDA</t>
  </si>
  <si>
    <t>Deep Fill Chicken and Bacon</t>
  </si>
  <si>
    <t xml:space="preserve">Subway, Sandwiches  </t>
  </si>
  <si>
    <t>Chicken and Bacon Branch (Chicken, Cheese, Bacon, dressing, salad)</t>
  </si>
  <si>
    <t>Deep Fill Chicken &amp; Bacon</t>
  </si>
  <si>
    <t>Egg &amp; Cress</t>
  </si>
  <si>
    <t>Eat Smart Egg &amp; Cress</t>
  </si>
  <si>
    <t>Healthy Living Egg Mayonniase and Water Cress</t>
  </si>
  <si>
    <t>Egg Mayonnaise and Cress</t>
  </si>
  <si>
    <t>Egg and Cress</t>
  </si>
  <si>
    <t xml:space="preserve">Sodium and salt per pack not stated for GFY range. Salt per pack obtained from customer services 24/05/2007. </t>
  </si>
  <si>
    <t>Be Good To Yourself Egg &amp; Cress</t>
  </si>
  <si>
    <t>Egg Mayonnaise</t>
  </si>
  <si>
    <t xml:space="preserve">Not provided </t>
  </si>
  <si>
    <t>Free Range Egg &amp; Cress</t>
  </si>
  <si>
    <t>Free Range Egg Mayo</t>
  </si>
  <si>
    <t>Pret a Manger</t>
  </si>
  <si>
    <t>Egg Mayo</t>
  </si>
  <si>
    <t>Salt per pack not provided so calculated from sodium multipled by 2.5. Salt per 100 grams not provided so calculated from salt per pack.</t>
  </si>
  <si>
    <t>Egg Mayo and Mustard Cress</t>
  </si>
  <si>
    <t>Caffe Nero</t>
  </si>
  <si>
    <t>Egg Mayonnaise &amp; Cress</t>
  </si>
  <si>
    <t>NR</t>
  </si>
  <si>
    <t>Morrisons, Favourites</t>
  </si>
  <si>
    <t>Favourites Egg &amp; Cress</t>
  </si>
  <si>
    <t>British Inspired Free Range Egg &amp; Watercress</t>
  </si>
  <si>
    <t>Standard Egg and Cress</t>
  </si>
  <si>
    <t>Free Range Egg and Watercress</t>
  </si>
  <si>
    <t>Bacon, Lettuce &amp; Tomato</t>
  </si>
  <si>
    <t>BLT</t>
  </si>
  <si>
    <t>Bacon, Lettuce &amp; Tomato Big Fill</t>
  </si>
  <si>
    <t>BLT Sandwich</t>
  </si>
  <si>
    <t>Bacon, Lettuce and Tomato</t>
  </si>
  <si>
    <t>Deep Fill Bacon Lettuce &amp; Tomato</t>
  </si>
  <si>
    <t xml:space="preserve">BLT  </t>
  </si>
  <si>
    <t xml:space="preserve">Salt per 100grams not provided </t>
  </si>
  <si>
    <t>Big BLT</t>
  </si>
  <si>
    <t>Cheese &amp; Onion</t>
  </si>
  <si>
    <t>Cheese and Onion</t>
  </si>
  <si>
    <t xml:space="preserve">Sodium and salt per pack not stated for GFY range. Salt per pack was obtained from the company website 23/05/2007 </t>
  </si>
  <si>
    <t>Favourites Cheese and Onion</t>
  </si>
  <si>
    <t>Cheddar &amp; Red Onion</t>
  </si>
  <si>
    <t xml:space="preserve">Salt per 100grams and per pack not provided </t>
  </si>
  <si>
    <t>Cheese, caramelised onion and chutney</t>
  </si>
  <si>
    <t>Ploughmans</t>
  </si>
  <si>
    <t>Healthy Living Ploughmans</t>
  </si>
  <si>
    <t>Cheese Ploughmans</t>
  </si>
  <si>
    <t>Morrisons, The Best</t>
  </si>
  <si>
    <t>The best Davidstow Cheese ploughmans</t>
  </si>
  <si>
    <t>Taste the Difference Extra Mature Cheddar Ploughmans</t>
  </si>
  <si>
    <t>Deep Fill Cheese Ploughmans</t>
  </si>
  <si>
    <t>Cheddar Ploughmans</t>
  </si>
  <si>
    <t>Standard Cheese Ploughmans</t>
  </si>
  <si>
    <t>Cheddar and Branston</t>
  </si>
  <si>
    <t>Cheddar and Pickle</t>
  </si>
  <si>
    <t>Cheese and Pickle</t>
  </si>
  <si>
    <t>Cheddar Cheese Ploughmans</t>
  </si>
  <si>
    <t>Prawn Mayonnaise</t>
  </si>
  <si>
    <t>Eat Smart Prawn Mayonnaise</t>
  </si>
  <si>
    <t>Co-Op, Healthy Living</t>
  </si>
  <si>
    <t>Sodium and salt per pack not stated on GFY range. Salt per pack obtained from the company website 23/05/2007</t>
  </si>
  <si>
    <t>Healthy Living Prawn Mayonnaise</t>
  </si>
  <si>
    <t xml:space="preserve">Be Good To Yourself Prawn Mayonnaise </t>
  </si>
  <si>
    <t>Paying more for less salt</t>
  </si>
  <si>
    <t>Standard Prawn Mayonnaise</t>
  </si>
  <si>
    <t xml:space="preserve">Prawn Mayo </t>
  </si>
  <si>
    <t xml:space="preserve">Tuna   </t>
  </si>
  <si>
    <t>Tuna &amp; Cucumber</t>
  </si>
  <si>
    <t>Tuna and Cucumber</t>
  </si>
  <si>
    <t>Healthy Living Tuna and Sweetcorn</t>
  </si>
  <si>
    <t>Tuna Mayonnaise</t>
  </si>
  <si>
    <t>Tuna and Sweetcorn</t>
  </si>
  <si>
    <t>Tuna Salad</t>
  </si>
  <si>
    <t>Tuna &amp; Sweetcorn</t>
  </si>
  <si>
    <t>Tuna and Red Onion</t>
  </si>
  <si>
    <t>Classic Tuna</t>
  </si>
  <si>
    <t>Subway, Sandwiches</t>
  </si>
  <si>
    <t>Tuna (Tuna, Mayonnaise, Cheese, Salad)</t>
  </si>
  <si>
    <t>ASDA, Extra Special</t>
  </si>
  <si>
    <t>Cheese &amp; Ham</t>
  </si>
  <si>
    <t>Extra Special Yorkshire Ham &amp; Hawes Wensleydale</t>
  </si>
  <si>
    <t>Ham and Cheese</t>
  </si>
  <si>
    <t>Ham and Emmental Cheese</t>
  </si>
  <si>
    <t>Standard Smoked Ham and Cheddar</t>
  </si>
  <si>
    <t>Ham &amp; Mature Cheese</t>
  </si>
  <si>
    <t>Ham, Cheese and Mustard</t>
  </si>
  <si>
    <t>Wiltshire Ham, Cheddar &amp; Pickle</t>
  </si>
  <si>
    <t>All Day Breakfast</t>
  </si>
  <si>
    <t xml:space="preserve">Sodium and salt per pack not shown on packaging. Information obtained from the website. </t>
  </si>
  <si>
    <t>Breakfast All Day Big Fill</t>
  </si>
  <si>
    <t>All Day Breakfast Sub</t>
  </si>
  <si>
    <t>Deep Fill All Day Breakfast</t>
  </si>
  <si>
    <t>Sausage, free range egg and bacon</t>
  </si>
  <si>
    <t>Summary for All Day Breakfast</t>
  </si>
  <si>
    <t>Salt (g/100g)</t>
  </si>
  <si>
    <t>% daily intake</t>
  </si>
  <si>
    <t>Overall highest sandwich</t>
  </si>
  <si>
    <t>Overall lowest sandwich</t>
  </si>
  <si>
    <t>Overall average</t>
  </si>
  <si>
    <t>Standard average</t>
  </si>
  <si>
    <t>Standard highest sandwich</t>
  </si>
  <si>
    <t>Standard lowest sandwich</t>
  </si>
  <si>
    <t>Healthier average</t>
  </si>
  <si>
    <t>Healthier highest sandwich</t>
  </si>
  <si>
    <t>Healthier lowest sandwich</t>
  </si>
  <si>
    <t>Premium average</t>
  </si>
  <si>
    <t>Premium highest sandwich</t>
  </si>
  <si>
    <t>Premium lowest sandwich</t>
  </si>
  <si>
    <t>na</t>
  </si>
  <si>
    <t>Pret a Manger, All Day Breakfast</t>
  </si>
  <si>
    <t>Boots, Delicious, All Day Breakfast</t>
  </si>
  <si>
    <t>Asda Extra Special Yorkshire Ham &amp; Hawes Wensleydale</t>
  </si>
  <si>
    <t>Co-Op Ham and Cheese</t>
  </si>
  <si>
    <t>Waitrose, Delicatessen Wiltshire Ham, Cheddar &amp; Pickle</t>
  </si>
  <si>
    <t>Subway Sandwiches Tuna (Tuna, Mayonnaise, Cheese, Salad)</t>
  </si>
  <si>
    <t xml:space="preserve">Co-Op Healthy Living Tuna &amp; cucumber </t>
  </si>
  <si>
    <t>Greggs Tuna Mayonniase</t>
  </si>
  <si>
    <t>Sodium and salt per pack not stated on GFY range. Salt per pack obtained from the company website 23/05/2008</t>
  </si>
  <si>
    <t>Westcountry Cheddar Ploughmans</t>
  </si>
  <si>
    <t>Chicken &amp; Bacon Big Fill</t>
  </si>
  <si>
    <t xml:space="preserve">Somerfield, Healthy Choice </t>
  </si>
  <si>
    <t>Healthy Living Chicken, Bacon &amp; lettuce</t>
  </si>
  <si>
    <t>Sodium per pack and salt per 100 grams not provided. Salt per 100 grams calculted from sodium multiplied by 2.5</t>
  </si>
  <si>
    <t>Salt per pack calculated from sodium per pack multiplied by 2.5</t>
  </si>
  <si>
    <t>Tesco Finest All Day Breakfast</t>
  </si>
  <si>
    <t xml:space="preserve">Finest All Day Breakfast </t>
  </si>
  <si>
    <t>Sainsbury's Taste the Difference Brunch</t>
  </si>
  <si>
    <t>Tesco Healthy Living Tuna and Sweetcorn</t>
  </si>
  <si>
    <t xml:space="preserve">Co-Op, Healthy Living, Tuna &amp; Cucumber </t>
  </si>
  <si>
    <t xml:space="preserve">TESCO, Finest, Tuna &amp; Cucumber </t>
  </si>
  <si>
    <t>Somerfield Prawn Mayonnaise</t>
  </si>
  <si>
    <t>Morrisons, Eat Samrt Prawn Mayonniase</t>
  </si>
  <si>
    <t>EAT Prawn Cocktail</t>
  </si>
  <si>
    <t xml:space="preserve">Sainsbury's Be Good To Yourself Prawn Mayonnaise </t>
  </si>
  <si>
    <t>ASDA. Extra Special Westcountry Cheddar Ploughmans</t>
  </si>
  <si>
    <t>Tesco Healthy Living Ploughmans</t>
  </si>
  <si>
    <t>M&amp;S Cheddar Cheese Ploughmans</t>
  </si>
  <si>
    <t>Cheese Ploughmans Big Fill</t>
  </si>
  <si>
    <t>Somerfield Cheese Ploughmans Big Fill</t>
  </si>
  <si>
    <t>Sainsbury's, Be Good To Yourself Cheese Ploughmans</t>
  </si>
  <si>
    <t>Morrisons, The Best Davidstow Cheese ploughmans</t>
  </si>
  <si>
    <t>Tesco, Cheese &amp; Onion</t>
  </si>
  <si>
    <t>M&amp;S Cheese, caramelised onion and chutney</t>
  </si>
  <si>
    <t>Morrisons Favourites Cheese and Onion</t>
  </si>
  <si>
    <t>ASDA, Good For You Cheese &amp; Onion</t>
  </si>
  <si>
    <t>Summary for Cheese &amp; Ham</t>
  </si>
  <si>
    <t>Summary for Tuna</t>
  </si>
  <si>
    <t>Summary for Prawn Mayonniase</t>
  </si>
  <si>
    <t>Summary for Ploughmans</t>
  </si>
  <si>
    <t>Summary for BLT</t>
  </si>
  <si>
    <t>EAT Bacon, Lettuce and Tomato</t>
  </si>
  <si>
    <t>Co-Op BLT</t>
  </si>
  <si>
    <t>Summary for Egg &amp; Cress</t>
  </si>
  <si>
    <t>Sainsbury's Be Good To Yourself Egg &amp; Cress</t>
  </si>
  <si>
    <t>Morrisons, Eat Smart Egg &amp; Cress</t>
  </si>
  <si>
    <t>Costa Coffee Egg Mayonnaise</t>
  </si>
  <si>
    <t>Greggs Egg Mayonnaise</t>
  </si>
  <si>
    <t>Summary for Chicken &amp; Bacon</t>
  </si>
  <si>
    <t>Morrisons Deep Fill Chicken &amp; Bacon</t>
  </si>
  <si>
    <t>Somerfield, Healthy Choice Chicken &amp; Bacon</t>
  </si>
  <si>
    <t>Somerfield Chicken &amp; Bacon</t>
  </si>
  <si>
    <t>Morrisons Eat Smart Chicken &amp; Bacon</t>
  </si>
  <si>
    <t>N/A</t>
  </si>
  <si>
    <t>Somerfield Healthy Choice Chicken &amp; Bacon</t>
  </si>
  <si>
    <t>Summary for Chicken Salad</t>
  </si>
  <si>
    <t>Subway, Sandwiches with 6gams of fat or less chicken breast</t>
  </si>
  <si>
    <t>Tesco Healthy Living Chicken Salad</t>
  </si>
  <si>
    <t>Sainsbury's Chicken Salad</t>
  </si>
  <si>
    <t>Greggs Chicken Salad</t>
  </si>
  <si>
    <t>Sainsbury's Taste the Difference Butter Roasted Chicken Salad</t>
  </si>
  <si>
    <t>Tesco Finest Roast Chicken Salad</t>
  </si>
  <si>
    <t>Total number of sandwiches surveyed 19</t>
  </si>
  <si>
    <t xml:space="preserve">Subway, Chicken Breast (Sandwiches with 6grams of fat or less) </t>
  </si>
  <si>
    <t>Variety</t>
  </si>
  <si>
    <t>Total number of sandwiches surveyed 16</t>
  </si>
  <si>
    <t>Total number of sandwiches surveyed 20</t>
  </si>
  <si>
    <t>Total number of sandwiches surveyed 12</t>
  </si>
  <si>
    <t>Summary for Cheese &amp; Onion</t>
  </si>
  <si>
    <t>Total number of sandwiches surveyed 9</t>
  </si>
  <si>
    <t>Total number of sandwiches surveyed 15</t>
  </si>
  <si>
    <t>Total number of sandwiches surveyed 8</t>
  </si>
  <si>
    <t xml:space="preserve">Prawn Cocktail </t>
  </si>
  <si>
    <t>Information obtained</t>
  </si>
  <si>
    <t>Co-Operative Group</t>
  </si>
  <si>
    <t>Salt Content in Chicken Salad Sandwiches</t>
  </si>
  <si>
    <t>Salt Content in Egg &amp; Cress Sandwiches</t>
  </si>
  <si>
    <t>Salt Content in Chicken &amp; Bacon Sandwiches</t>
  </si>
  <si>
    <t>Salt Content in Bacon, Lettuce &amp; Tomato Sandwiches</t>
  </si>
  <si>
    <t>Salt Content in Cheese &amp; Onion Sandwiches</t>
  </si>
  <si>
    <t>Salt Content in Ploughmans Sandwiches</t>
  </si>
  <si>
    <t>Salt Content in Prawn Mayonnaise Sandwiches</t>
  </si>
  <si>
    <t>Salt Content in Tuna Sandwiches</t>
  </si>
  <si>
    <t>Salt Content in Cheese &amp; Ham Sandwiches</t>
  </si>
  <si>
    <t>Salt Content in All Day Breakfast Sandwiches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</si>
</sst>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63"/>
      <name val="Arial"/>
      <family val="0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0" fillId="2" borderId="0" xfId="0" applyNumberFormat="1" applyFill="1" applyAlignment="1">
      <alignment horizontal="center" vertical="top" wrapText="1"/>
    </xf>
    <xf numFmtId="164" fontId="0" fillId="3" borderId="0" xfId="0" applyNumberFormat="1" applyFill="1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165" fontId="0" fillId="0" borderId="0" xfId="0" applyNumberFormat="1" applyAlignment="1">
      <alignment horizontal="center" vertical="top" wrapText="1"/>
    </xf>
    <xf numFmtId="165" fontId="0" fillId="3" borderId="0" xfId="0" applyNumberFormat="1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2" fontId="0" fillId="2" borderId="0" xfId="0" applyNumberFormat="1" applyFill="1" applyAlignment="1">
      <alignment horizontal="center" vertical="top" wrapText="1"/>
    </xf>
    <xf numFmtId="1" fontId="0" fillId="0" borderId="0" xfId="0" applyNumberFormat="1" applyFill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0" fillId="3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14" fontId="0" fillId="0" borderId="0" xfId="0" applyNumberFormat="1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0" fillId="3" borderId="0" xfId="0" applyNumberFormat="1" applyFill="1" applyAlignment="1">
      <alignment horizontal="center" vertical="top" wrapText="1"/>
    </xf>
    <xf numFmtId="166" fontId="0" fillId="2" borderId="0" xfId="0" applyNumberFormat="1" applyFont="1" applyFill="1" applyAlignment="1">
      <alignment horizontal="center" vertical="top" wrapText="1"/>
    </xf>
    <xf numFmtId="166" fontId="0" fillId="3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3" borderId="0" xfId="0" applyFont="1" applyFill="1" applyAlignment="1">
      <alignment horizontal="center" vertical="top" wrapText="1"/>
    </xf>
    <xf numFmtId="165" fontId="0" fillId="3" borderId="0" xfId="0" applyNumberFormat="1" applyFont="1" applyFill="1" applyAlignment="1">
      <alignment horizontal="center" vertical="top" wrapText="1"/>
    </xf>
    <xf numFmtId="166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164" fontId="1" fillId="2" borderId="0" xfId="0" applyNumberFormat="1" applyFont="1" applyFill="1" applyAlignment="1">
      <alignment horizontal="center" vertical="top" wrapText="1"/>
    </xf>
    <xf numFmtId="164" fontId="1" fillId="3" borderId="0" xfId="0" applyNumberFormat="1" applyFont="1" applyFill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vertical="top" wrapText="1"/>
    </xf>
    <xf numFmtId="164" fontId="0" fillId="2" borderId="0" xfId="0" applyNumberFormat="1" applyFont="1" applyFill="1" applyAlignment="1">
      <alignment horizontal="center" vertical="top" wrapText="1"/>
    </xf>
    <xf numFmtId="164" fontId="0" fillId="3" borderId="0" xfId="0" applyNumberFormat="1" applyFont="1" applyFill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164" fontId="0" fillId="0" borderId="0" xfId="0" applyNumberFormat="1" applyFont="1" applyAlignment="1">
      <alignment horizontal="center" vertical="top" wrapText="1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center" vertical="top" wrapText="1"/>
    </xf>
    <xf numFmtId="164" fontId="0" fillId="0" borderId="0" xfId="0" applyNumberFormat="1" applyFont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horizontal="center" vertical="top" wrapText="1"/>
    </xf>
    <xf numFmtId="2" fontId="0" fillId="2" borderId="0" xfId="0" applyNumberFormat="1" applyFont="1" applyFill="1" applyAlignment="1">
      <alignment horizontal="center" vertical="top" wrapText="1"/>
    </xf>
    <xf numFmtId="2" fontId="0" fillId="3" borderId="0" xfId="0" applyNumberFormat="1" applyFont="1" applyFill="1" applyAlignment="1">
      <alignment horizontal="center" vertical="top" wrapText="1"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165" fontId="0" fillId="0" borderId="0" xfId="0" applyNumberFormat="1" applyFont="1" applyAlignment="1">
      <alignment horizontal="center" vertical="top" wrapText="1"/>
    </xf>
    <xf numFmtId="164" fontId="1" fillId="0" borderId="0" xfId="0" applyNumberFormat="1" applyFont="1" applyFill="1" applyAlignment="1">
      <alignment horizontal="center" vertical="top" wrapText="1"/>
    </xf>
    <xf numFmtId="165" fontId="0" fillId="3" borderId="0" xfId="0" applyNumberFormat="1" applyFont="1" applyFill="1" applyAlignment="1">
      <alignment horizontal="center" vertical="top" wrapText="1"/>
    </xf>
    <xf numFmtId="166" fontId="0" fillId="2" borderId="0" xfId="0" applyNumberFormat="1" applyFont="1" applyFill="1" applyAlignment="1">
      <alignment horizontal="center" vertical="top" wrapText="1"/>
    </xf>
    <xf numFmtId="166" fontId="0" fillId="3" borderId="0" xfId="0" applyNumberFormat="1" applyFont="1" applyFill="1" applyAlignment="1">
      <alignment horizontal="center" vertical="top" wrapText="1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A1" sqref="A1:I1"/>
    </sheetView>
  </sheetViews>
  <sheetFormatPr defaultColWidth="9.140625" defaultRowHeight="12.75"/>
  <cols>
    <col min="1" max="1" width="19.00390625" style="42" customWidth="1"/>
    <col min="2" max="2" width="24.57421875" style="42" customWidth="1"/>
    <col min="3" max="3" width="17.00390625" style="0" customWidth="1"/>
    <col min="4" max="4" width="17.57421875" style="0" customWidth="1"/>
    <col min="12" max="12" width="6.421875" style="0" customWidth="1"/>
    <col min="13" max="13" width="11.8515625" style="0" customWidth="1"/>
    <col min="14" max="14" width="11.7109375" style="0" customWidth="1"/>
    <col min="15" max="15" width="34.140625" style="0" customWidth="1"/>
  </cols>
  <sheetData>
    <row r="1" spans="1:9" ht="38.25" customHeight="1">
      <c r="A1" s="93" t="s">
        <v>253</v>
      </c>
      <c r="B1" s="93"/>
      <c r="C1" s="93"/>
      <c r="D1" s="93"/>
      <c r="E1" s="93"/>
      <c r="F1" s="93"/>
      <c r="G1" s="93"/>
      <c r="H1" s="93"/>
      <c r="I1" s="93"/>
    </row>
    <row r="2" spans="1:21" s="23" customFormat="1" ht="51">
      <c r="A2" s="23" t="s">
        <v>44</v>
      </c>
      <c r="B2" s="23" t="s">
        <v>45</v>
      </c>
      <c r="C2" s="23" t="s">
        <v>242</v>
      </c>
      <c r="D2" s="23" t="s">
        <v>46</v>
      </c>
      <c r="E2" s="24" t="s">
        <v>47</v>
      </c>
      <c r="F2" s="24" t="s">
        <v>48</v>
      </c>
      <c r="G2" s="24" t="s">
        <v>49</v>
      </c>
      <c r="H2" s="25" t="s">
        <v>50</v>
      </c>
      <c r="I2" s="26" t="s">
        <v>51</v>
      </c>
      <c r="J2" s="24" t="s">
        <v>52</v>
      </c>
      <c r="K2" s="23" t="s">
        <v>53</v>
      </c>
      <c r="L2" s="23" t="s">
        <v>54</v>
      </c>
      <c r="M2" s="23" t="s">
        <v>55</v>
      </c>
      <c r="N2" s="23" t="s">
        <v>56</v>
      </c>
      <c r="O2" s="23" t="s">
        <v>57</v>
      </c>
      <c r="S2" s="27"/>
      <c r="T2" s="27"/>
      <c r="U2" s="27"/>
    </row>
    <row r="3" spans="1:21" s="7" customFormat="1" ht="25.5">
      <c r="A3" s="7" t="s">
        <v>0</v>
      </c>
      <c r="B3" s="7" t="s">
        <v>1</v>
      </c>
      <c r="C3" s="7" t="s">
        <v>2</v>
      </c>
      <c r="D3" s="7" t="s">
        <v>3</v>
      </c>
      <c r="E3" s="9" t="s">
        <v>11</v>
      </c>
      <c r="F3" s="9">
        <v>0.1</v>
      </c>
      <c r="G3" s="9">
        <v>0.2</v>
      </c>
      <c r="H3" s="29">
        <f>F3*2.5</f>
        <v>0.25</v>
      </c>
      <c r="I3" s="30">
        <v>0.6</v>
      </c>
      <c r="J3" s="31">
        <f aca="true" t="shared" si="0" ref="J3:J16">I3/6*100</f>
        <v>10</v>
      </c>
      <c r="K3" s="7" t="s">
        <v>4</v>
      </c>
      <c r="M3" s="7" t="s">
        <v>9</v>
      </c>
      <c r="N3" s="32">
        <v>39231</v>
      </c>
      <c r="O3" s="7" t="s">
        <v>6</v>
      </c>
      <c r="S3" s="33"/>
      <c r="T3" s="33"/>
      <c r="U3" s="33"/>
    </row>
    <row r="4" spans="1:21" s="7" customFormat="1" ht="38.25">
      <c r="A4" s="7" t="s">
        <v>10</v>
      </c>
      <c r="B4" s="7" t="s">
        <v>1</v>
      </c>
      <c r="C4" s="7" t="s">
        <v>135</v>
      </c>
      <c r="D4" s="7" t="s">
        <v>136</v>
      </c>
      <c r="E4" s="9" t="s">
        <v>11</v>
      </c>
      <c r="F4" s="9">
        <v>0.24</v>
      </c>
      <c r="G4" s="58" t="s">
        <v>11</v>
      </c>
      <c r="H4" s="29">
        <v>0.6</v>
      </c>
      <c r="I4" s="30">
        <v>1.4</v>
      </c>
      <c r="J4" s="31">
        <f t="shared" si="0"/>
        <v>23.333333333333332</v>
      </c>
      <c r="K4" s="7" t="s">
        <v>4</v>
      </c>
      <c r="M4" s="7" t="s">
        <v>9</v>
      </c>
      <c r="N4" s="32">
        <v>39217</v>
      </c>
      <c r="O4" s="7" t="s">
        <v>186</v>
      </c>
      <c r="S4" s="33"/>
      <c r="T4" s="33"/>
      <c r="U4" s="33"/>
    </row>
    <row r="5" spans="1:21" s="7" customFormat="1" ht="25.5">
      <c r="A5" s="7" t="s">
        <v>7</v>
      </c>
      <c r="B5" s="7" t="s">
        <v>1</v>
      </c>
      <c r="C5" s="7" t="s">
        <v>2</v>
      </c>
      <c r="D5" s="7" t="s">
        <v>8</v>
      </c>
      <c r="E5" s="9" t="s">
        <v>11</v>
      </c>
      <c r="F5" s="58">
        <v>0.3</v>
      </c>
      <c r="G5" s="9">
        <v>0.7</v>
      </c>
      <c r="H5" s="47">
        <v>0.8</v>
      </c>
      <c r="I5" s="48">
        <v>1.7</v>
      </c>
      <c r="J5" s="31">
        <f t="shared" si="0"/>
        <v>28.333333333333332</v>
      </c>
      <c r="K5" s="7" t="s">
        <v>4</v>
      </c>
      <c r="L5" s="59">
        <v>2</v>
      </c>
      <c r="M5" s="7" t="s">
        <v>9</v>
      </c>
      <c r="N5" s="32">
        <v>39224</v>
      </c>
      <c r="S5" s="33"/>
      <c r="T5" s="33"/>
      <c r="U5" s="33"/>
    </row>
    <row r="6" spans="1:21" s="7" customFormat="1" ht="51">
      <c r="A6" s="7" t="s">
        <v>10</v>
      </c>
      <c r="B6" s="7" t="s">
        <v>1</v>
      </c>
      <c r="C6" s="7" t="s">
        <v>2</v>
      </c>
      <c r="D6" s="7" t="s">
        <v>2</v>
      </c>
      <c r="E6" s="9" t="s">
        <v>11</v>
      </c>
      <c r="F6" s="9">
        <v>0.26</v>
      </c>
      <c r="G6" s="58" t="s">
        <v>11</v>
      </c>
      <c r="H6" s="29">
        <v>0.7</v>
      </c>
      <c r="I6" s="30">
        <v>1.9</v>
      </c>
      <c r="J6" s="31">
        <f t="shared" si="0"/>
        <v>31.666666666666664</v>
      </c>
      <c r="K6" s="7" t="s">
        <v>4</v>
      </c>
      <c r="L6" s="7">
        <v>1.48</v>
      </c>
      <c r="M6" s="7" t="s">
        <v>9</v>
      </c>
      <c r="N6" s="32">
        <v>39217</v>
      </c>
      <c r="O6" s="7" t="s">
        <v>12</v>
      </c>
      <c r="S6" s="33"/>
      <c r="T6" s="33"/>
      <c r="U6" s="33"/>
    </row>
    <row r="7" spans="1:21" s="7" customFormat="1" ht="38.25">
      <c r="A7" s="7" t="s">
        <v>13</v>
      </c>
      <c r="B7" s="7" t="s">
        <v>1</v>
      </c>
      <c r="C7" s="7" t="s">
        <v>2</v>
      </c>
      <c r="D7" s="7" t="s">
        <v>14</v>
      </c>
      <c r="E7" s="9" t="s">
        <v>11</v>
      </c>
      <c r="F7" s="9">
        <v>0.39</v>
      </c>
      <c r="G7" s="9">
        <v>0.78</v>
      </c>
      <c r="H7" s="47">
        <v>1</v>
      </c>
      <c r="I7" s="48">
        <v>2</v>
      </c>
      <c r="J7" s="31">
        <f t="shared" si="0"/>
        <v>33.33333333333333</v>
      </c>
      <c r="K7" s="7" t="s">
        <v>4</v>
      </c>
      <c r="L7" s="59">
        <v>1.7</v>
      </c>
      <c r="M7" s="7" t="s">
        <v>9</v>
      </c>
      <c r="N7" s="32">
        <v>39218</v>
      </c>
      <c r="S7" s="33"/>
      <c r="T7" s="33"/>
      <c r="U7" s="33"/>
    </row>
    <row r="8" spans="1:21" s="7" customFormat="1" ht="38.25">
      <c r="A8" s="7" t="s">
        <v>15</v>
      </c>
      <c r="B8" s="7" t="s">
        <v>1</v>
      </c>
      <c r="C8" s="7" t="s">
        <v>2</v>
      </c>
      <c r="D8" s="7" t="s">
        <v>16</v>
      </c>
      <c r="E8" s="9" t="s">
        <v>11</v>
      </c>
      <c r="F8" s="58">
        <v>0.4</v>
      </c>
      <c r="G8" s="9">
        <v>0.9</v>
      </c>
      <c r="H8" s="47">
        <v>0.9</v>
      </c>
      <c r="I8" s="48">
        <v>2.3</v>
      </c>
      <c r="J8" s="31">
        <f t="shared" si="0"/>
        <v>38.33333333333333</v>
      </c>
      <c r="K8" s="7" t="s">
        <v>4</v>
      </c>
      <c r="M8" s="7" t="s">
        <v>17</v>
      </c>
      <c r="N8" s="32">
        <v>39168</v>
      </c>
      <c r="S8" s="33"/>
      <c r="T8" s="33"/>
      <c r="U8" s="33"/>
    </row>
    <row r="9" spans="1:21" s="7" customFormat="1" ht="25.5">
      <c r="A9" s="7" t="s">
        <v>18</v>
      </c>
      <c r="B9" s="7" t="s">
        <v>19</v>
      </c>
      <c r="C9" s="7" t="s">
        <v>2</v>
      </c>
      <c r="D9" s="7" t="s">
        <v>20</v>
      </c>
      <c r="E9" s="9" t="s">
        <v>11</v>
      </c>
      <c r="F9" s="9">
        <v>0.2</v>
      </c>
      <c r="G9" s="58">
        <v>0.5</v>
      </c>
      <c r="H9" s="47">
        <f>F9*2.5</f>
        <v>0.5</v>
      </c>
      <c r="I9" s="30">
        <v>1.2</v>
      </c>
      <c r="J9" s="31">
        <f t="shared" si="0"/>
        <v>20</v>
      </c>
      <c r="K9" s="7" t="s">
        <v>4</v>
      </c>
      <c r="L9" s="59"/>
      <c r="M9" s="7" t="s">
        <v>9</v>
      </c>
      <c r="N9" s="32">
        <v>39231</v>
      </c>
      <c r="O9" s="7" t="s">
        <v>6</v>
      </c>
      <c r="S9" s="33"/>
      <c r="T9" s="33"/>
      <c r="U9" s="33"/>
    </row>
    <row r="10" spans="1:21" s="7" customFormat="1" ht="51">
      <c r="A10" s="7" t="s">
        <v>21</v>
      </c>
      <c r="B10" s="7" t="s">
        <v>19</v>
      </c>
      <c r="C10" s="7" t="s">
        <v>2</v>
      </c>
      <c r="D10" s="7" t="s">
        <v>22</v>
      </c>
      <c r="E10" s="9" t="s">
        <v>11</v>
      </c>
      <c r="F10" s="9">
        <v>0.3</v>
      </c>
      <c r="G10" s="9">
        <v>0.7</v>
      </c>
      <c r="H10" s="47">
        <v>0.8</v>
      </c>
      <c r="I10" s="48">
        <v>1.8</v>
      </c>
      <c r="J10" s="31">
        <f t="shared" si="0"/>
        <v>30</v>
      </c>
      <c r="K10" s="7" t="s">
        <v>4</v>
      </c>
      <c r="L10" s="59">
        <v>2.2</v>
      </c>
      <c r="M10" s="7" t="s">
        <v>9</v>
      </c>
      <c r="N10" s="32">
        <v>39218</v>
      </c>
      <c r="S10" s="33"/>
      <c r="T10" s="33"/>
      <c r="U10" s="33"/>
    </row>
    <row r="11" spans="1:21" s="7" customFormat="1" ht="25.5">
      <c r="A11" s="7" t="s">
        <v>23</v>
      </c>
      <c r="B11" s="7" t="s">
        <v>24</v>
      </c>
      <c r="C11" s="7" t="s">
        <v>2</v>
      </c>
      <c r="D11" s="7" t="s">
        <v>2</v>
      </c>
      <c r="E11" s="9" t="s">
        <v>11</v>
      </c>
      <c r="F11" s="9" t="s">
        <v>11</v>
      </c>
      <c r="G11" s="9" t="s">
        <v>11</v>
      </c>
      <c r="H11" s="29" t="s">
        <v>11</v>
      </c>
      <c r="I11" s="30">
        <v>0.8</v>
      </c>
      <c r="J11" s="31">
        <f t="shared" si="0"/>
        <v>13.333333333333334</v>
      </c>
      <c r="M11" s="7" t="s">
        <v>25</v>
      </c>
      <c r="N11" s="32">
        <v>39217</v>
      </c>
      <c r="O11" s="33"/>
      <c r="S11" s="33"/>
      <c r="T11" s="33"/>
      <c r="U11" s="33"/>
    </row>
    <row r="12" spans="1:21" s="1" customFormat="1" ht="38.25">
      <c r="A12" s="1" t="s">
        <v>26</v>
      </c>
      <c r="B12" s="1" t="s">
        <v>24</v>
      </c>
      <c r="C12" s="1" t="s">
        <v>2</v>
      </c>
      <c r="D12" s="1" t="s">
        <v>2</v>
      </c>
      <c r="E12" s="9" t="s">
        <v>11</v>
      </c>
      <c r="F12" s="2" t="s">
        <v>11</v>
      </c>
      <c r="G12" s="14">
        <v>0.4</v>
      </c>
      <c r="H12" s="3" t="s">
        <v>11</v>
      </c>
      <c r="I12" s="15">
        <f>G12*2.5</f>
        <v>1</v>
      </c>
      <c r="J12" s="5">
        <f t="shared" si="0"/>
        <v>16.666666666666664</v>
      </c>
      <c r="M12" s="1" t="s">
        <v>5</v>
      </c>
      <c r="N12" s="6">
        <v>39218</v>
      </c>
      <c r="O12" s="16" t="s">
        <v>27</v>
      </c>
      <c r="S12" s="8"/>
      <c r="T12" s="8"/>
      <c r="U12" s="8"/>
    </row>
    <row r="13" spans="1:21" s="1" customFormat="1" ht="25.5">
      <c r="A13" s="1" t="s">
        <v>28</v>
      </c>
      <c r="B13" s="1" t="s">
        <v>24</v>
      </c>
      <c r="C13" s="1" t="s">
        <v>2</v>
      </c>
      <c r="D13" s="1" t="s">
        <v>2</v>
      </c>
      <c r="E13" s="9" t="s">
        <v>11</v>
      </c>
      <c r="F13" s="2">
        <v>0.2</v>
      </c>
      <c r="G13" s="10">
        <v>0.5</v>
      </c>
      <c r="H13" s="11">
        <f>F13*2.5</f>
        <v>0.5</v>
      </c>
      <c r="I13" s="4">
        <v>1.2</v>
      </c>
      <c r="J13" s="5">
        <f t="shared" si="0"/>
        <v>20</v>
      </c>
      <c r="K13" s="1" t="s">
        <v>4</v>
      </c>
      <c r="L13" s="13">
        <v>1.6</v>
      </c>
      <c r="M13" s="1" t="s">
        <v>9</v>
      </c>
      <c r="N13" s="6">
        <v>39213</v>
      </c>
      <c r="O13" s="1" t="s">
        <v>29</v>
      </c>
      <c r="S13" s="8"/>
      <c r="T13" s="8"/>
      <c r="U13" s="8"/>
    </row>
    <row r="14" spans="1:21" s="1" customFormat="1" ht="25.5">
      <c r="A14" s="1" t="s">
        <v>30</v>
      </c>
      <c r="B14" s="1" t="s">
        <v>24</v>
      </c>
      <c r="C14" s="1" t="s">
        <v>2</v>
      </c>
      <c r="D14" s="1" t="s">
        <v>2</v>
      </c>
      <c r="E14" s="9" t="s">
        <v>11</v>
      </c>
      <c r="F14" s="9" t="s">
        <v>11</v>
      </c>
      <c r="G14" s="9" t="s">
        <v>11</v>
      </c>
      <c r="H14" s="3">
        <v>0.6</v>
      </c>
      <c r="I14" s="4">
        <v>1.2</v>
      </c>
      <c r="J14" s="5">
        <f t="shared" si="0"/>
        <v>20</v>
      </c>
      <c r="K14" s="1" t="s">
        <v>4</v>
      </c>
      <c r="M14" s="1" t="s">
        <v>25</v>
      </c>
      <c r="N14" s="6">
        <v>39223</v>
      </c>
      <c r="S14" s="8"/>
      <c r="T14" s="8"/>
      <c r="U14" s="8"/>
    </row>
    <row r="15" spans="1:21" s="1" customFormat="1" ht="25.5">
      <c r="A15" s="7" t="s">
        <v>252</v>
      </c>
      <c r="B15" s="7" t="s">
        <v>24</v>
      </c>
      <c r="C15" s="7" t="s">
        <v>2</v>
      </c>
      <c r="D15" s="7" t="s">
        <v>2</v>
      </c>
      <c r="E15" s="9">
        <v>186</v>
      </c>
      <c r="F15" s="17">
        <v>0.3</v>
      </c>
      <c r="G15" s="10" t="s">
        <v>11</v>
      </c>
      <c r="H15" s="11">
        <v>0.7</v>
      </c>
      <c r="I15" s="4">
        <v>1.3</v>
      </c>
      <c r="J15" s="5">
        <f t="shared" si="0"/>
        <v>21.666666666666668</v>
      </c>
      <c r="K15" s="1" t="s">
        <v>4</v>
      </c>
      <c r="L15" s="13">
        <v>1.7</v>
      </c>
      <c r="M15" s="1" t="s">
        <v>9</v>
      </c>
      <c r="N15" s="6">
        <v>39224</v>
      </c>
      <c r="S15" s="8"/>
      <c r="T15" s="8"/>
      <c r="U15" s="20"/>
    </row>
    <row r="16" spans="1:21" s="1" customFormat="1" ht="25.5">
      <c r="A16" s="1" t="s">
        <v>32</v>
      </c>
      <c r="B16" s="7" t="s">
        <v>24</v>
      </c>
      <c r="C16" s="1" t="s">
        <v>2</v>
      </c>
      <c r="D16" s="1" t="s">
        <v>8</v>
      </c>
      <c r="E16" s="9" t="s">
        <v>11</v>
      </c>
      <c r="F16" s="18">
        <v>0.26</v>
      </c>
      <c r="G16" s="18">
        <v>0.59</v>
      </c>
      <c r="H16" s="11">
        <v>0.6</v>
      </c>
      <c r="I16" s="12">
        <v>1.5</v>
      </c>
      <c r="J16" s="5">
        <f t="shared" si="0"/>
        <v>25</v>
      </c>
      <c r="K16" s="1" t="s">
        <v>4</v>
      </c>
      <c r="L16" s="13">
        <v>2.25</v>
      </c>
      <c r="M16" s="1" t="s">
        <v>9</v>
      </c>
      <c r="N16" s="6">
        <v>39213</v>
      </c>
      <c r="S16" s="8"/>
      <c r="T16" s="8"/>
      <c r="U16" s="8"/>
    </row>
    <row r="17" spans="1:21" s="7" customFormat="1" ht="25.5">
      <c r="A17" s="7" t="s">
        <v>69</v>
      </c>
      <c r="B17" s="7" t="s">
        <v>24</v>
      </c>
      <c r="C17" s="7" t="s">
        <v>2</v>
      </c>
      <c r="D17" s="7" t="s">
        <v>42</v>
      </c>
      <c r="E17" s="9" t="s">
        <v>11</v>
      </c>
      <c r="F17" s="60">
        <v>0.3</v>
      </c>
      <c r="G17" s="60">
        <v>0.66</v>
      </c>
      <c r="H17" s="65">
        <v>0.8</v>
      </c>
      <c r="I17" s="66">
        <v>1.7</v>
      </c>
      <c r="J17" s="31"/>
      <c r="K17" s="7" t="s">
        <v>4</v>
      </c>
      <c r="M17" s="7" t="s">
        <v>9</v>
      </c>
      <c r="N17" s="32">
        <v>39231</v>
      </c>
      <c r="S17" s="63"/>
      <c r="T17" s="63"/>
      <c r="U17" s="62"/>
    </row>
    <row r="18" spans="1:21" s="23" customFormat="1" ht="25.5">
      <c r="A18" s="7" t="s">
        <v>33</v>
      </c>
      <c r="B18" s="7" t="s">
        <v>24</v>
      </c>
      <c r="C18" s="7" t="s">
        <v>2</v>
      </c>
      <c r="D18" s="7" t="s">
        <v>34</v>
      </c>
      <c r="E18" s="9" t="s">
        <v>11</v>
      </c>
      <c r="F18" s="17">
        <v>0.33</v>
      </c>
      <c r="G18" s="9" t="s">
        <v>11</v>
      </c>
      <c r="H18" s="19">
        <v>0.83</v>
      </c>
      <c r="I18" s="4">
        <v>1.8</v>
      </c>
      <c r="J18" s="5">
        <f>I18/6*100</f>
        <v>30</v>
      </c>
      <c r="K18" s="1" t="s">
        <v>4</v>
      </c>
      <c r="L18" s="13">
        <v>2.25</v>
      </c>
      <c r="M18" s="1" t="s">
        <v>9</v>
      </c>
      <c r="N18" s="6">
        <v>39224</v>
      </c>
      <c r="O18" s="1" t="s">
        <v>35</v>
      </c>
      <c r="S18" s="27"/>
      <c r="T18" s="27"/>
      <c r="U18" s="27"/>
    </row>
    <row r="19" spans="1:21" s="23" customFormat="1" ht="63.75">
      <c r="A19" s="1" t="s">
        <v>36</v>
      </c>
      <c r="B19" s="7" t="s">
        <v>24</v>
      </c>
      <c r="C19" s="1" t="s">
        <v>2</v>
      </c>
      <c r="D19" s="1" t="s">
        <v>37</v>
      </c>
      <c r="E19" s="9" t="s">
        <v>11</v>
      </c>
      <c r="F19" s="2">
        <v>0.44</v>
      </c>
      <c r="G19" s="2">
        <v>0.779</v>
      </c>
      <c r="H19" s="3">
        <v>1.1</v>
      </c>
      <c r="I19" s="4">
        <v>1.942</v>
      </c>
      <c r="J19" s="5">
        <f>I19/6*100</f>
        <v>32.36666666666667</v>
      </c>
      <c r="K19" s="1" t="s">
        <v>38</v>
      </c>
      <c r="L19" s="1"/>
      <c r="M19" s="1" t="s">
        <v>39</v>
      </c>
      <c r="N19" s="6">
        <v>39217</v>
      </c>
      <c r="O19" s="1" t="s">
        <v>40</v>
      </c>
      <c r="S19" s="27"/>
      <c r="T19" s="27"/>
      <c r="U19" s="27"/>
    </row>
    <row r="20" spans="1:21" s="23" customFormat="1" ht="25.5">
      <c r="A20" s="1" t="s">
        <v>41</v>
      </c>
      <c r="B20" s="7" t="s">
        <v>24</v>
      </c>
      <c r="C20" s="1" t="s">
        <v>2</v>
      </c>
      <c r="D20" s="1" t="s">
        <v>42</v>
      </c>
      <c r="E20" s="9" t="s">
        <v>11</v>
      </c>
      <c r="F20" s="10">
        <v>0.3</v>
      </c>
      <c r="G20" s="10">
        <v>0.88</v>
      </c>
      <c r="H20" s="11">
        <v>0.8</v>
      </c>
      <c r="I20" s="12">
        <v>2</v>
      </c>
      <c r="J20" s="5">
        <f>I20/6*100</f>
        <v>33.33333333333333</v>
      </c>
      <c r="K20" s="1" t="s">
        <v>4</v>
      </c>
      <c r="L20" s="21">
        <v>1.69</v>
      </c>
      <c r="M20" s="1" t="s">
        <v>9</v>
      </c>
      <c r="N20" s="6">
        <v>39217</v>
      </c>
      <c r="O20" s="1"/>
      <c r="S20" s="27"/>
      <c r="T20" s="27"/>
      <c r="U20" s="27"/>
    </row>
    <row r="21" spans="1:21" s="23" customFormat="1" ht="25.5">
      <c r="A21" s="1" t="s">
        <v>43</v>
      </c>
      <c r="B21" s="7" t="s">
        <v>24</v>
      </c>
      <c r="C21" s="1" t="s">
        <v>2</v>
      </c>
      <c r="D21" s="1" t="s">
        <v>2</v>
      </c>
      <c r="E21" s="9" t="s">
        <v>11</v>
      </c>
      <c r="F21" s="2">
        <v>0.4</v>
      </c>
      <c r="G21" s="2">
        <v>0.9</v>
      </c>
      <c r="H21" s="11">
        <v>1</v>
      </c>
      <c r="I21" s="12">
        <v>2.2</v>
      </c>
      <c r="J21" s="5">
        <f>I21/6*100</f>
        <v>36.66666666666667</v>
      </c>
      <c r="K21" s="1" t="s">
        <v>4</v>
      </c>
      <c r="L21" s="13">
        <v>2</v>
      </c>
      <c r="M21" s="1" t="s">
        <v>9</v>
      </c>
      <c r="N21" s="6">
        <v>39224</v>
      </c>
      <c r="O21" s="1"/>
      <c r="S21" s="27"/>
      <c r="T21" s="27"/>
      <c r="U21" s="27"/>
    </row>
    <row r="22" spans="5:21" s="23" customFormat="1" ht="12.75">
      <c r="E22" s="24"/>
      <c r="F22" s="24"/>
      <c r="G22" s="50"/>
      <c r="H22" s="52"/>
      <c r="I22" s="52"/>
      <c r="J22" s="45"/>
      <c r="N22" s="46"/>
      <c r="S22" s="27"/>
      <c r="T22" s="27"/>
      <c r="U22" s="27"/>
    </row>
    <row r="23" spans="1:5" ht="25.5" customHeight="1">
      <c r="A23" s="86" t="s">
        <v>233</v>
      </c>
      <c r="B23" s="86"/>
      <c r="C23" s="86"/>
      <c r="D23" s="86"/>
      <c r="E23" s="86"/>
    </row>
    <row r="24" spans="1:5" ht="25.5" customHeight="1">
      <c r="A24" s="87" t="s">
        <v>240</v>
      </c>
      <c r="B24" s="87"/>
      <c r="C24" s="87"/>
      <c r="D24" s="87"/>
      <c r="E24" s="87"/>
    </row>
    <row r="25" spans="1:5" ht="25.5">
      <c r="A25" s="57"/>
      <c r="B25" s="53" t="s">
        <v>46</v>
      </c>
      <c r="C25" s="53" t="s">
        <v>163</v>
      </c>
      <c r="D25" s="53" t="s">
        <v>51</v>
      </c>
      <c r="E25" s="53" t="s">
        <v>164</v>
      </c>
    </row>
    <row r="26" spans="1:5" s="68" customFormat="1" ht="12.75">
      <c r="A26" s="53" t="s">
        <v>167</v>
      </c>
      <c r="B26" s="53" t="s">
        <v>231</v>
      </c>
      <c r="C26" s="78">
        <f>AVERAGE(H3:H21)</f>
        <v>0.7341176470588235</v>
      </c>
      <c r="D26" s="78">
        <f>AVERAGE(I3:I21)</f>
        <v>1.5548421052631578</v>
      </c>
      <c r="E26" s="79">
        <f>(D26/6)*100</f>
        <v>25.914035087719295</v>
      </c>
    </row>
    <row r="27" spans="1:5" ht="38.25">
      <c r="A27" s="57" t="s">
        <v>165</v>
      </c>
      <c r="B27" s="55" t="s">
        <v>241</v>
      </c>
      <c r="C27" s="80">
        <v>0.9</v>
      </c>
      <c r="D27" s="80">
        <v>2.3</v>
      </c>
      <c r="E27" s="81">
        <f aca="true" t="shared" si="1" ref="E27:E37">(D27/6)*100</f>
        <v>38.33333333333333</v>
      </c>
    </row>
    <row r="28" spans="1:5" ht="25.5">
      <c r="A28" s="57" t="s">
        <v>166</v>
      </c>
      <c r="B28" s="56" t="s">
        <v>235</v>
      </c>
      <c r="C28" s="82">
        <v>0.25</v>
      </c>
      <c r="D28" s="80">
        <v>0.6</v>
      </c>
      <c r="E28" s="81">
        <f t="shared" si="1"/>
        <v>10</v>
      </c>
    </row>
    <row r="29" spans="1:5" s="68" customFormat="1" ht="12.75">
      <c r="A29" s="53" t="s">
        <v>168</v>
      </c>
      <c r="B29" s="69" t="s">
        <v>231</v>
      </c>
      <c r="C29" s="78">
        <f>AVERAGE(H13:H21)</f>
        <v>0.77</v>
      </c>
      <c r="D29" s="78">
        <f>AVERAGE(I11:I21)</f>
        <v>1.5129090909090908</v>
      </c>
      <c r="E29" s="79">
        <f t="shared" si="1"/>
        <v>25.21515151515151</v>
      </c>
    </row>
    <row r="30" spans="1:5" ht="25.5">
      <c r="A30" s="57" t="s">
        <v>169</v>
      </c>
      <c r="B30" s="55" t="s">
        <v>236</v>
      </c>
      <c r="C30" s="80">
        <v>1</v>
      </c>
      <c r="D30" s="80">
        <v>2.2</v>
      </c>
      <c r="E30" s="81">
        <f t="shared" si="1"/>
        <v>36.66666666666667</v>
      </c>
    </row>
    <row r="31" spans="1:5" ht="25.5">
      <c r="A31" s="57" t="s">
        <v>170</v>
      </c>
      <c r="B31" s="56" t="s">
        <v>237</v>
      </c>
      <c r="C31" s="80" t="s">
        <v>11</v>
      </c>
      <c r="D31" s="80">
        <v>0.8</v>
      </c>
      <c r="E31" s="81">
        <f t="shared" si="1"/>
        <v>13.333333333333334</v>
      </c>
    </row>
    <row r="32" spans="1:5" s="68" customFormat="1" ht="12.75">
      <c r="A32" s="53" t="s">
        <v>171</v>
      </c>
      <c r="B32" s="53" t="s">
        <v>231</v>
      </c>
      <c r="C32" s="78">
        <f>AVERAGE(H3:H8)</f>
        <v>0.7083333333333334</v>
      </c>
      <c r="D32" s="78">
        <f>AVERAGE(I3:I8)</f>
        <v>1.6499999999999997</v>
      </c>
      <c r="E32" s="79">
        <f t="shared" si="1"/>
        <v>27.499999999999996</v>
      </c>
    </row>
    <row r="33" spans="1:5" ht="38.25">
      <c r="A33" s="57" t="s">
        <v>172</v>
      </c>
      <c r="B33" s="55" t="s">
        <v>234</v>
      </c>
      <c r="C33" s="80">
        <v>0.9</v>
      </c>
      <c r="D33" s="80">
        <v>2.3</v>
      </c>
      <c r="E33" s="81">
        <f t="shared" si="1"/>
        <v>38.33333333333333</v>
      </c>
    </row>
    <row r="34" spans="1:5" ht="25.5">
      <c r="A34" s="57" t="s">
        <v>173</v>
      </c>
      <c r="B34" s="56" t="s">
        <v>235</v>
      </c>
      <c r="C34" s="82">
        <v>0.25</v>
      </c>
      <c r="D34" s="80">
        <v>0.6</v>
      </c>
      <c r="E34" s="81">
        <f t="shared" si="1"/>
        <v>10</v>
      </c>
    </row>
    <row r="35" spans="1:5" s="68" customFormat="1" ht="12.75">
      <c r="A35" s="53" t="s">
        <v>174</v>
      </c>
      <c r="B35" s="69" t="s">
        <v>231</v>
      </c>
      <c r="C35" s="78">
        <f>AVERAGE(H9:H10)</f>
        <v>0.65</v>
      </c>
      <c r="D35" s="83">
        <f>AVERAGE(I9:I10)</f>
        <v>1.5</v>
      </c>
      <c r="E35" s="79">
        <f t="shared" si="1"/>
        <v>25</v>
      </c>
    </row>
    <row r="36" spans="1:5" ht="38.25">
      <c r="A36" s="57" t="s">
        <v>175</v>
      </c>
      <c r="B36" s="56" t="s">
        <v>238</v>
      </c>
      <c r="C36" s="80">
        <v>0.8</v>
      </c>
      <c r="D36" s="80">
        <v>1.8</v>
      </c>
      <c r="E36" s="81">
        <f t="shared" si="1"/>
        <v>30</v>
      </c>
    </row>
    <row r="37" spans="1:5" ht="25.5">
      <c r="A37" s="57" t="s">
        <v>176</v>
      </c>
      <c r="B37" s="57" t="s">
        <v>239</v>
      </c>
      <c r="C37" s="80">
        <v>0.5</v>
      </c>
      <c r="D37" s="72">
        <v>1.2</v>
      </c>
      <c r="E37" s="81">
        <f t="shared" si="1"/>
        <v>20</v>
      </c>
    </row>
  </sheetData>
  <mergeCells count="3">
    <mergeCell ref="A23:E23"/>
    <mergeCell ref="A24:E24"/>
    <mergeCell ref="A1:I1"/>
  </mergeCells>
  <printOptions/>
  <pageMargins left="0.75" right="0.75" top="1" bottom="1" header="0.5" footer="0.5"/>
  <pageSetup horizontalDpi="600" verticalDpi="600" orientation="landscape" paperSize="9" scale="62" r:id="rId1"/>
  <rowBreaks count="1" manualBreakCount="1">
    <brk id="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23.140625" style="0" customWidth="1"/>
    <col min="2" max="2" width="18.7109375" style="0" customWidth="1"/>
    <col min="3" max="3" width="17.57421875" style="0" customWidth="1"/>
    <col min="4" max="4" width="20.57421875" style="0" customWidth="1"/>
    <col min="12" max="12" width="5.421875" style="0" customWidth="1"/>
    <col min="13" max="13" width="11.421875" style="0" customWidth="1"/>
    <col min="14" max="14" width="11.57421875" style="0" customWidth="1"/>
    <col min="15" max="15" width="65.7109375" style="0" customWidth="1"/>
  </cols>
  <sheetData>
    <row r="1" spans="1:6" ht="20.25">
      <c r="A1" s="94" t="s">
        <v>262</v>
      </c>
      <c r="B1" s="94"/>
      <c r="C1" s="94"/>
      <c r="D1" s="94"/>
      <c r="E1" s="94"/>
      <c r="F1" s="94"/>
    </row>
    <row r="2" spans="1:21" s="23" customFormat="1" ht="51">
      <c r="A2" s="23" t="s">
        <v>44</v>
      </c>
      <c r="B2" s="23" t="s">
        <v>45</v>
      </c>
      <c r="C2" s="23" t="s">
        <v>242</v>
      </c>
      <c r="D2" s="23" t="s">
        <v>46</v>
      </c>
      <c r="E2" s="24" t="s">
        <v>47</v>
      </c>
      <c r="F2" s="24" t="s">
        <v>48</v>
      </c>
      <c r="G2" s="24" t="s">
        <v>49</v>
      </c>
      <c r="H2" s="25" t="s">
        <v>50</v>
      </c>
      <c r="I2" s="26" t="s">
        <v>51</v>
      </c>
      <c r="J2" s="24" t="s">
        <v>52</v>
      </c>
      <c r="K2" s="23" t="s">
        <v>53</v>
      </c>
      <c r="L2" s="23" t="s">
        <v>54</v>
      </c>
      <c r="M2" s="23" t="s">
        <v>55</v>
      </c>
      <c r="N2" s="23" t="s">
        <v>56</v>
      </c>
      <c r="O2" s="23" t="s">
        <v>57</v>
      </c>
      <c r="S2" s="27"/>
      <c r="T2" s="27"/>
      <c r="U2" s="27"/>
    </row>
    <row r="3" spans="1:21" s="1" customFormat="1" ht="25.5">
      <c r="A3" s="1" t="s">
        <v>18</v>
      </c>
      <c r="B3" s="7" t="s">
        <v>19</v>
      </c>
      <c r="C3" s="1" t="s">
        <v>156</v>
      </c>
      <c r="D3" s="1" t="s">
        <v>194</v>
      </c>
      <c r="E3" s="2" t="s">
        <v>11</v>
      </c>
      <c r="F3" s="2">
        <v>0.5</v>
      </c>
      <c r="G3" s="10">
        <v>1.4</v>
      </c>
      <c r="H3" s="11">
        <v>1.3</v>
      </c>
      <c r="I3" s="4">
        <v>3.5</v>
      </c>
      <c r="J3" s="5">
        <f aca="true" t="shared" si="0" ref="J3:J9">I3/6*100</f>
        <v>58.333333333333336</v>
      </c>
      <c r="K3" s="1" t="s">
        <v>4</v>
      </c>
      <c r="L3" s="13">
        <v>2.5</v>
      </c>
      <c r="M3" s="1" t="s">
        <v>9</v>
      </c>
      <c r="N3" s="6">
        <v>39213</v>
      </c>
      <c r="O3" s="1" t="s">
        <v>157</v>
      </c>
      <c r="S3" s="8"/>
      <c r="T3" s="8"/>
      <c r="U3" s="8"/>
    </row>
    <row r="4" spans="1:21" s="1" customFormat="1" ht="25.5">
      <c r="A4" s="7" t="s">
        <v>64</v>
      </c>
      <c r="B4" s="7" t="s">
        <v>24</v>
      </c>
      <c r="C4" s="7" t="s">
        <v>156</v>
      </c>
      <c r="D4" s="7" t="s">
        <v>156</v>
      </c>
      <c r="E4" s="2" t="s">
        <v>11</v>
      </c>
      <c r="F4" s="10">
        <v>0.4</v>
      </c>
      <c r="G4" s="2">
        <v>0.9</v>
      </c>
      <c r="H4" s="11">
        <v>1</v>
      </c>
      <c r="I4" s="12">
        <v>2.3</v>
      </c>
      <c r="J4" s="5">
        <f t="shared" si="0"/>
        <v>38.33333333333333</v>
      </c>
      <c r="K4" s="1" t="s">
        <v>4</v>
      </c>
      <c r="L4" s="13">
        <v>2.1</v>
      </c>
      <c r="M4" s="1" t="s">
        <v>9</v>
      </c>
      <c r="N4" s="6">
        <v>39224</v>
      </c>
      <c r="S4" s="8"/>
      <c r="T4" s="8"/>
      <c r="U4" s="8"/>
    </row>
    <row r="5" spans="1:21" s="1" customFormat="1" ht="25.5">
      <c r="A5" s="1" t="s">
        <v>30</v>
      </c>
      <c r="B5" s="7" t="s">
        <v>24</v>
      </c>
      <c r="C5" s="1" t="s">
        <v>156</v>
      </c>
      <c r="D5" s="1" t="s">
        <v>158</v>
      </c>
      <c r="E5" s="2" t="s">
        <v>11</v>
      </c>
      <c r="F5" s="2">
        <v>0.5</v>
      </c>
      <c r="G5" s="10" t="s">
        <v>82</v>
      </c>
      <c r="H5" s="3">
        <v>1.3</v>
      </c>
      <c r="I5" s="4">
        <v>2.5</v>
      </c>
      <c r="J5" s="5">
        <f t="shared" si="0"/>
        <v>41.66666666666667</v>
      </c>
      <c r="K5" s="1" t="s">
        <v>4</v>
      </c>
      <c r="L5" s="1">
        <v>1.69</v>
      </c>
      <c r="M5" s="1" t="s">
        <v>9</v>
      </c>
      <c r="N5" s="6">
        <v>39218</v>
      </c>
      <c r="O5" s="21"/>
      <c r="S5" s="8"/>
      <c r="T5" s="8"/>
      <c r="U5" s="8"/>
    </row>
    <row r="6" spans="1:21" s="1" customFormat="1" ht="25.5">
      <c r="A6" s="1" t="s">
        <v>28</v>
      </c>
      <c r="B6" s="7" t="s">
        <v>24</v>
      </c>
      <c r="C6" s="1" t="s">
        <v>156</v>
      </c>
      <c r="D6" s="1" t="s">
        <v>159</v>
      </c>
      <c r="E6" s="2" t="s">
        <v>11</v>
      </c>
      <c r="F6" s="2">
        <v>0.4</v>
      </c>
      <c r="G6" s="10">
        <v>1.1</v>
      </c>
      <c r="H6" s="11">
        <f>F6*2.5</f>
        <v>1</v>
      </c>
      <c r="I6" s="4">
        <v>2.8</v>
      </c>
      <c r="J6" s="5">
        <f t="shared" si="0"/>
        <v>46.666666666666664</v>
      </c>
      <c r="K6" s="1" t="s">
        <v>4</v>
      </c>
      <c r="L6" s="13"/>
      <c r="M6" s="1" t="s">
        <v>5</v>
      </c>
      <c r="N6" s="6">
        <v>39218</v>
      </c>
      <c r="O6" s="1" t="s">
        <v>35</v>
      </c>
      <c r="S6" s="8"/>
      <c r="T6" s="8"/>
      <c r="U6" s="8"/>
    </row>
    <row r="7" spans="1:21" s="1" customFormat="1" ht="25.5">
      <c r="A7" s="1" t="s">
        <v>69</v>
      </c>
      <c r="B7" s="7" t="s">
        <v>24</v>
      </c>
      <c r="C7" s="1" t="s">
        <v>156</v>
      </c>
      <c r="D7" s="1" t="s">
        <v>160</v>
      </c>
      <c r="E7" s="2" t="s">
        <v>11</v>
      </c>
      <c r="F7" s="2">
        <v>0.53</v>
      </c>
      <c r="G7" s="2">
        <v>1.29</v>
      </c>
      <c r="H7" s="3">
        <v>1.3</v>
      </c>
      <c r="I7" s="4">
        <v>3.2</v>
      </c>
      <c r="J7" s="5">
        <f t="shared" si="0"/>
        <v>53.333333333333336</v>
      </c>
      <c r="K7" s="1" t="s">
        <v>4</v>
      </c>
      <c r="L7" s="1">
        <v>1.48</v>
      </c>
      <c r="M7" s="1" t="s">
        <v>9</v>
      </c>
      <c r="N7" s="6">
        <v>39217</v>
      </c>
      <c r="S7" s="8"/>
      <c r="T7" s="8"/>
      <c r="U7" s="8"/>
    </row>
    <row r="8" spans="1:21" s="1" customFormat="1" ht="25.5">
      <c r="A8" s="1" t="s">
        <v>33</v>
      </c>
      <c r="B8" s="7" t="s">
        <v>24</v>
      </c>
      <c r="C8" s="1" t="s">
        <v>156</v>
      </c>
      <c r="D8" s="1" t="s">
        <v>161</v>
      </c>
      <c r="E8" s="2" t="s">
        <v>11</v>
      </c>
      <c r="F8" s="18">
        <v>0.54</v>
      </c>
      <c r="G8" s="18">
        <v>1.35</v>
      </c>
      <c r="H8" s="19">
        <v>1.35</v>
      </c>
      <c r="I8" s="34">
        <v>3.38</v>
      </c>
      <c r="J8" s="5">
        <f t="shared" si="0"/>
        <v>56.333333333333336</v>
      </c>
      <c r="K8" s="21" t="s">
        <v>38</v>
      </c>
      <c r="L8" s="13">
        <v>2.5</v>
      </c>
      <c r="M8" s="1" t="s">
        <v>9</v>
      </c>
      <c r="N8" s="6">
        <v>39224</v>
      </c>
      <c r="O8" s="1" t="s">
        <v>111</v>
      </c>
      <c r="S8" s="8"/>
      <c r="T8" s="8"/>
      <c r="U8" s="8"/>
    </row>
    <row r="9" spans="1:21" s="1" customFormat="1" ht="25.5">
      <c r="A9" s="16" t="s">
        <v>85</v>
      </c>
      <c r="B9" s="7" t="s">
        <v>24</v>
      </c>
      <c r="C9" s="1" t="s">
        <v>156</v>
      </c>
      <c r="D9" s="1" t="s">
        <v>156</v>
      </c>
      <c r="E9" s="2">
        <v>297.8</v>
      </c>
      <c r="F9" s="10" t="s">
        <v>11</v>
      </c>
      <c r="G9" s="2">
        <v>1.4175</v>
      </c>
      <c r="H9" s="35">
        <f>I9/E9*100</f>
        <v>1.1899764942914708</v>
      </c>
      <c r="I9" s="36">
        <f>G9*2.5</f>
        <v>3.54375</v>
      </c>
      <c r="J9" s="5">
        <f t="shared" si="0"/>
        <v>59.06250000000001</v>
      </c>
      <c r="K9" s="1" t="s">
        <v>4</v>
      </c>
      <c r="L9" s="13">
        <v>2.9</v>
      </c>
      <c r="M9" s="1" t="s">
        <v>5</v>
      </c>
      <c r="N9" s="6">
        <v>39217</v>
      </c>
      <c r="O9" s="16" t="s">
        <v>87</v>
      </c>
      <c r="S9" s="8"/>
      <c r="T9" s="8"/>
      <c r="U9" s="8"/>
    </row>
    <row r="13" spans="1:5" ht="15.75">
      <c r="A13" s="89" t="s">
        <v>162</v>
      </c>
      <c r="B13" s="89"/>
      <c r="C13" s="89"/>
      <c r="D13" s="89"/>
      <c r="E13" s="89"/>
    </row>
    <row r="14" spans="1:5" ht="12.75">
      <c r="A14" s="90" t="s">
        <v>249</v>
      </c>
      <c r="B14" s="90"/>
      <c r="C14" s="90"/>
      <c r="D14" s="90"/>
      <c r="E14" s="90"/>
    </row>
    <row r="15" spans="1:5" s="42" customFormat="1" ht="25.5">
      <c r="A15" s="53" t="s">
        <v>45</v>
      </c>
      <c r="B15" s="53" t="s">
        <v>46</v>
      </c>
      <c r="C15" s="53" t="s">
        <v>163</v>
      </c>
      <c r="D15" s="53" t="s">
        <v>51</v>
      </c>
      <c r="E15" s="53" t="s">
        <v>164</v>
      </c>
    </row>
    <row r="16" spans="1:5" s="68" customFormat="1" ht="12.75">
      <c r="A16" s="70" t="s">
        <v>167</v>
      </c>
      <c r="B16" s="70" t="s">
        <v>177</v>
      </c>
      <c r="C16" s="78">
        <f>AVERAGE(H3:H9)</f>
        <v>1.2057109277559246</v>
      </c>
      <c r="D16" s="78">
        <f>AVERAGE(I3:I9)</f>
        <v>3.0319642857142854</v>
      </c>
      <c r="E16" s="79">
        <f aca="true" t="shared" si="1" ref="E16:E24">(D16/6)*100</f>
        <v>50.532738095238095</v>
      </c>
    </row>
    <row r="17" spans="1:5" ht="25.5">
      <c r="A17" s="54" t="s">
        <v>165</v>
      </c>
      <c r="B17" s="55" t="s">
        <v>178</v>
      </c>
      <c r="C17" s="72">
        <v>1.19</v>
      </c>
      <c r="D17" s="72">
        <v>3.5438</v>
      </c>
      <c r="E17" s="81">
        <f t="shared" si="1"/>
        <v>59.06333333333333</v>
      </c>
    </row>
    <row r="18" spans="1:5" ht="25.5">
      <c r="A18" s="54" t="s">
        <v>166</v>
      </c>
      <c r="B18" s="56" t="s">
        <v>179</v>
      </c>
      <c r="C18" s="80">
        <v>1</v>
      </c>
      <c r="D18" s="72">
        <v>2.3</v>
      </c>
      <c r="E18" s="81">
        <f t="shared" si="1"/>
        <v>38.33333333333333</v>
      </c>
    </row>
    <row r="19" spans="1:5" s="68" customFormat="1" ht="12.75">
      <c r="A19" s="70" t="s">
        <v>168</v>
      </c>
      <c r="B19" s="70" t="s">
        <v>177</v>
      </c>
      <c r="C19" s="78">
        <f>AVERAGE(H4:H9)</f>
        <v>1.1899960823819116</v>
      </c>
      <c r="D19" s="78">
        <f>AVERAGE(I4:I9)</f>
        <v>2.953958333333333</v>
      </c>
      <c r="E19" s="79">
        <f t="shared" si="1"/>
        <v>49.232638888888886</v>
      </c>
    </row>
    <row r="20" spans="1:5" ht="25.5">
      <c r="A20" s="54" t="s">
        <v>169</v>
      </c>
      <c r="B20" s="55" t="s">
        <v>178</v>
      </c>
      <c r="C20" s="72">
        <v>1.19</v>
      </c>
      <c r="D20" s="72">
        <v>3.5438</v>
      </c>
      <c r="E20" s="81">
        <f t="shared" si="1"/>
        <v>59.06333333333333</v>
      </c>
    </row>
    <row r="21" spans="1:5" ht="25.5">
      <c r="A21" s="54" t="s">
        <v>170</v>
      </c>
      <c r="B21" s="56" t="s">
        <v>179</v>
      </c>
      <c r="C21" s="80">
        <v>1</v>
      </c>
      <c r="D21" s="72">
        <v>2.3</v>
      </c>
      <c r="E21" s="81">
        <f t="shared" si="1"/>
        <v>38.33333333333333</v>
      </c>
    </row>
    <row r="22" spans="1:5" s="68" customFormat="1" ht="12.75">
      <c r="A22" s="70" t="s">
        <v>174</v>
      </c>
      <c r="B22" s="71" t="s">
        <v>177</v>
      </c>
      <c r="C22" s="78">
        <f>AVERAGE(H3:H3)</f>
        <v>1.3</v>
      </c>
      <c r="D22" s="78">
        <f>AVERAGE(I3:I3)</f>
        <v>3.5</v>
      </c>
      <c r="E22" s="79">
        <f t="shared" si="1"/>
        <v>58.333333333333336</v>
      </c>
    </row>
    <row r="23" spans="1:5" ht="25.5">
      <c r="A23" s="54" t="s">
        <v>175</v>
      </c>
      <c r="B23" s="57" t="s">
        <v>193</v>
      </c>
      <c r="C23" s="80">
        <f>H3</f>
        <v>1.3</v>
      </c>
      <c r="D23" s="72">
        <f>I3</f>
        <v>3.5</v>
      </c>
      <c r="E23" s="81">
        <f t="shared" si="1"/>
        <v>58.333333333333336</v>
      </c>
    </row>
    <row r="24" spans="1:5" ht="38.25">
      <c r="A24" s="54" t="s">
        <v>176</v>
      </c>
      <c r="B24" s="57" t="s">
        <v>195</v>
      </c>
      <c r="C24" s="80" t="e">
        <f>#REF!</f>
        <v>#REF!</v>
      </c>
      <c r="D24" s="80" t="e">
        <f>#REF!</f>
        <v>#REF!</v>
      </c>
      <c r="E24" s="81" t="e">
        <f t="shared" si="1"/>
        <v>#REF!</v>
      </c>
    </row>
  </sheetData>
  <mergeCells count="3">
    <mergeCell ref="A13:E13"/>
    <mergeCell ref="A14:E14"/>
    <mergeCell ref="A1:F1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H21" sqref="H21"/>
    </sheetView>
  </sheetViews>
  <sheetFormatPr defaultColWidth="9.140625" defaultRowHeight="12.75"/>
  <cols>
    <col min="1" max="1" width="17.28125" style="42" customWidth="1"/>
    <col min="2" max="2" width="19.7109375" style="0" customWidth="1"/>
    <col min="3" max="3" width="16.28125" style="0" customWidth="1"/>
    <col min="4" max="4" width="24.00390625" style="0" customWidth="1"/>
    <col min="12" max="12" width="7.421875" style="0" customWidth="1"/>
    <col min="13" max="13" width="11.8515625" style="0" customWidth="1"/>
    <col min="14" max="14" width="12.00390625" style="0" customWidth="1"/>
    <col min="15" max="15" width="39.421875" style="0" customWidth="1"/>
  </cols>
  <sheetData>
    <row r="1" spans="1:6" ht="38.25" customHeight="1">
      <c r="A1" s="93" t="s">
        <v>255</v>
      </c>
      <c r="B1" s="93"/>
      <c r="C1" s="93"/>
      <c r="D1" s="93"/>
      <c r="E1" s="93"/>
      <c r="F1" s="93"/>
    </row>
    <row r="2" spans="1:21" s="23" customFormat="1" ht="51">
      <c r="A2" s="23" t="s">
        <v>44</v>
      </c>
      <c r="B2" s="23" t="s">
        <v>45</v>
      </c>
      <c r="C2" s="23" t="s">
        <v>242</v>
      </c>
      <c r="D2" s="23" t="s">
        <v>46</v>
      </c>
      <c r="E2" s="24" t="s">
        <v>47</v>
      </c>
      <c r="F2" s="24" t="s">
        <v>48</v>
      </c>
      <c r="G2" s="24" t="s">
        <v>49</v>
      </c>
      <c r="H2" s="25" t="s">
        <v>50</v>
      </c>
      <c r="I2" s="26" t="s">
        <v>51</v>
      </c>
      <c r="J2" s="24" t="s">
        <v>52</v>
      </c>
      <c r="K2" s="23" t="s">
        <v>53</v>
      </c>
      <c r="L2" s="23" t="s">
        <v>54</v>
      </c>
      <c r="M2" s="23" t="s">
        <v>55</v>
      </c>
      <c r="N2" s="23" t="s">
        <v>56</v>
      </c>
      <c r="O2" s="23" t="s">
        <v>57</v>
      </c>
      <c r="S2" s="27"/>
      <c r="T2" s="27"/>
      <c r="U2" s="27"/>
    </row>
    <row r="3" spans="1:21" s="7" customFormat="1" ht="25.5">
      <c r="A3" s="7" t="s">
        <v>189</v>
      </c>
      <c r="B3" s="7" t="s">
        <v>1</v>
      </c>
      <c r="C3" s="7" t="s">
        <v>58</v>
      </c>
      <c r="D3" s="7" t="s">
        <v>58</v>
      </c>
      <c r="E3" s="9" t="s">
        <v>82</v>
      </c>
      <c r="F3" s="60">
        <v>0.21</v>
      </c>
      <c r="G3" s="58" t="s">
        <v>11</v>
      </c>
      <c r="H3" s="47">
        <v>0.5</v>
      </c>
      <c r="I3" s="48">
        <v>1</v>
      </c>
      <c r="J3" s="31">
        <f aca="true" t="shared" si="0" ref="J3:J18">I3/6*100</f>
        <v>16.666666666666664</v>
      </c>
      <c r="K3" s="7" t="s">
        <v>4</v>
      </c>
      <c r="L3" s="59">
        <v>1.89</v>
      </c>
      <c r="M3" s="7" t="s">
        <v>9</v>
      </c>
      <c r="N3" s="32">
        <v>39231</v>
      </c>
      <c r="S3" s="33"/>
      <c r="T3" s="33"/>
      <c r="U3" s="33"/>
    </row>
    <row r="4" spans="1:21" s="7" customFormat="1" ht="25.5">
      <c r="A4" s="7" t="s">
        <v>0</v>
      </c>
      <c r="B4" s="7" t="s">
        <v>1</v>
      </c>
      <c r="C4" s="7" t="s">
        <v>58</v>
      </c>
      <c r="D4" s="7" t="s">
        <v>190</v>
      </c>
      <c r="E4" s="9" t="s">
        <v>82</v>
      </c>
      <c r="F4" s="9">
        <v>0.4</v>
      </c>
      <c r="G4" s="9">
        <v>0.7</v>
      </c>
      <c r="H4" s="47">
        <f>F4*2.5</f>
        <v>1</v>
      </c>
      <c r="I4" s="30">
        <v>1.7</v>
      </c>
      <c r="J4" s="31">
        <f t="shared" si="0"/>
        <v>28.333333333333332</v>
      </c>
      <c r="K4" s="7" t="s">
        <v>4</v>
      </c>
      <c r="M4" s="7" t="s">
        <v>9</v>
      </c>
      <c r="N4" s="32">
        <v>39213</v>
      </c>
      <c r="O4" s="7" t="s">
        <v>6</v>
      </c>
      <c r="S4" s="33"/>
      <c r="T4" s="33"/>
      <c r="U4" s="33"/>
    </row>
    <row r="5" spans="1:21" s="7" customFormat="1" ht="25.5">
      <c r="A5" s="7" t="s">
        <v>59</v>
      </c>
      <c r="B5" s="7" t="s">
        <v>1</v>
      </c>
      <c r="C5" s="7" t="s">
        <v>58</v>
      </c>
      <c r="D5" s="7" t="s">
        <v>60</v>
      </c>
      <c r="E5" s="9" t="s">
        <v>82</v>
      </c>
      <c r="F5" s="58">
        <v>0.5</v>
      </c>
      <c r="G5" s="58">
        <v>0.8</v>
      </c>
      <c r="H5" s="47">
        <v>1.3</v>
      </c>
      <c r="I5" s="48">
        <v>2</v>
      </c>
      <c r="J5" s="31">
        <f t="shared" si="0"/>
        <v>33.33333333333333</v>
      </c>
      <c r="K5" s="7" t="s">
        <v>4</v>
      </c>
      <c r="L5" s="7">
        <v>1.69</v>
      </c>
      <c r="M5" s="7" t="s">
        <v>9</v>
      </c>
      <c r="N5" s="32">
        <v>39217</v>
      </c>
      <c r="S5" s="33"/>
      <c r="T5" s="33"/>
      <c r="U5" s="33"/>
    </row>
    <row r="6" spans="1:21" s="7" customFormat="1" ht="25.5">
      <c r="A6" s="7" t="s">
        <v>30</v>
      </c>
      <c r="B6" s="7" t="s">
        <v>24</v>
      </c>
      <c r="C6" s="7" t="s">
        <v>58</v>
      </c>
      <c r="D6" s="7" t="s">
        <v>188</v>
      </c>
      <c r="E6" s="9" t="s">
        <v>82</v>
      </c>
      <c r="F6" s="60">
        <v>0.45</v>
      </c>
      <c r="G6" s="58" t="s">
        <v>11</v>
      </c>
      <c r="H6" s="47">
        <v>1.1</v>
      </c>
      <c r="I6" s="48">
        <v>1.7</v>
      </c>
      <c r="J6" s="31">
        <f t="shared" si="0"/>
        <v>28.333333333333332</v>
      </c>
      <c r="K6" s="7" t="s">
        <v>4</v>
      </c>
      <c r="L6" s="59">
        <v>1.99</v>
      </c>
      <c r="M6" s="7" t="s">
        <v>9</v>
      </c>
      <c r="N6" s="32">
        <v>39231</v>
      </c>
      <c r="S6" s="33"/>
      <c r="T6" s="33"/>
      <c r="U6" s="33"/>
    </row>
    <row r="7" spans="1:21" s="7" customFormat="1" ht="25.5">
      <c r="A7" s="7" t="s">
        <v>23</v>
      </c>
      <c r="B7" s="7" t="s">
        <v>24</v>
      </c>
      <c r="C7" s="7" t="s">
        <v>58</v>
      </c>
      <c r="D7" s="7" t="s">
        <v>61</v>
      </c>
      <c r="E7" s="9" t="s">
        <v>82</v>
      </c>
      <c r="F7" s="9" t="s">
        <v>11</v>
      </c>
      <c r="G7" s="9" t="s">
        <v>11</v>
      </c>
      <c r="H7" s="29" t="s">
        <v>11</v>
      </c>
      <c r="I7" s="30">
        <v>1.8</v>
      </c>
      <c r="J7" s="31">
        <f t="shared" si="0"/>
        <v>30</v>
      </c>
      <c r="M7" s="7" t="s">
        <v>25</v>
      </c>
      <c r="N7" s="32">
        <v>39217</v>
      </c>
      <c r="O7" s="33"/>
      <c r="S7" s="33"/>
      <c r="T7" s="33"/>
      <c r="U7" s="62"/>
    </row>
    <row r="8" spans="1:21" s="7" customFormat="1" ht="25.5">
      <c r="A8" s="7" t="s">
        <v>33</v>
      </c>
      <c r="B8" s="7" t="s">
        <v>24</v>
      </c>
      <c r="C8" s="7" t="s">
        <v>58</v>
      </c>
      <c r="D8" s="7" t="s">
        <v>65</v>
      </c>
      <c r="E8" s="9" t="s">
        <v>82</v>
      </c>
      <c r="F8" s="64">
        <v>0.43</v>
      </c>
      <c r="G8" s="60">
        <v>0.74</v>
      </c>
      <c r="H8" s="29" t="s">
        <v>11</v>
      </c>
      <c r="I8" s="30">
        <v>1.85</v>
      </c>
      <c r="J8" s="31">
        <f t="shared" si="0"/>
        <v>30.833333333333336</v>
      </c>
      <c r="L8" s="59">
        <v>2.25</v>
      </c>
      <c r="M8" s="7" t="s">
        <v>9</v>
      </c>
      <c r="N8" s="32">
        <v>39231</v>
      </c>
      <c r="O8" s="7" t="s">
        <v>192</v>
      </c>
      <c r="S8" s="33"/>
      <c r="T8" s="33"/>
      <c r="U8" s="33"/>
    </row>
    <row r="9" spans="1:21" s="7" customFormat="1" ht="25.5">
      <c r="A9" s="7" t="s">
        <v>26</v>
      </c>
      <c r="B9" s="7" t="s">
        <v>24</v>
      </c>
      <c r="C9" s="7" t="s">
        <v>58</v>
      </c>
      <c r="D9" s="7" t="s">
        <v>61</v>
      </c>
      <c r="E9" s="9" t="s">
        <v>82</v>
      </c>
      <c r="F9" s="9" t="s">
        <v>11</v>
      </c>
      <c r="G9" s="73">
        <v>0.874</v>
      </c>
      <c r="H9" s="29" t="s">
        <v>11</v>
      </c>
      <c r="I9" s="30">
        <f>G9*2.5</f>
        <v>2.185</v>
      </c>
      <c r="J9" s="31">
        <f t="shared" si="0"/>
        <v>36.41666666666667</v>
      </c>
      <c r="M9" s="7" t="s">
        <v>5</v>
      </c>
      <c r="N9" s="32">
        <v>39218</v>
      </c>
      <c r="O9" s="7" t="s">
        <v>27</v>
      </c>
      <c r="S9" s="63"/>
      <c r="T9" s="63"/>
      <c r="U9" s="62"/>
    </row>
    <row r="10" spans="1:21" s="7" customFormat="1" ht="38.25">
      <c r="A10" s="7" t="s">
        <v>62</v>
      </c>
      <c r="B10" s="7" t="s">
        <v>24</v>
      </c>
      <c r="C10" s="7" t="s">
        <v>58</v>
      </c>
      <c r="D10" s="7" t="s">
        <v>63</v>
      </c>
      <c r="E10" s="9" t="s">
        <v>82</v>
      </c>
      <c r="F10" s="9">
        <v>0.4</v>
      </c>
      <c r="G10" s="9">
        <v>0.9</v>
      </c>
      <c r="H10" s="29">
        <v>1.1</v>
      </c>
      <c r="I10" s="30">
        <v>2.3</v>
      </c>
      <c r="J10" s="31">
        <f t="shared" si="0"/>
        <v>38.33333333333333</v>
      </c>
      <c r="K10" s="7" t="s">
        <v>38</v>
      </c>
      <c r="L10" s="7">
        <v>2.65</v>
      </c>
      <c r="M10" s="7" t="s">
        <v>9</v>
      </c>
      <c r="N10" s="32">
        <v>39217</v>
      </c>
      <c r="S10" s="33"/>
      <c r="T10" s="33"/>
      <c r="U10" s="33"/>
    </row>
    <row r="11" spans="1:21" s="7" customFormat="1" ht="25.5">
      <c r="A11" s="7" t="s">
        <v>64</v>
      </c>
      <c r="B11" s="7" t="s">
        <v>24</v>
      </c>
      <c r="C11" s="7" t="s">
        <v>58</v>
      </c>
      <c r="D11" s="7" t="s">
        <v>65</v>
      </c>
      <c r="E11" s="9" t="s">
        <v>82</v>
      </c>
      <c r="F11" s="58">
        <v>0.5</v>
      </c>
      <c r="G11" s="9">
        <v>0.9</v>
      </c>
      <c r="H11" s="47">
        <v>1.3</v>
      </c>
      <c r="I11" s="48">
        <v>2.4</v>
      </c>
      <c r="J11" s="31">
        <f t="shared" si="0"/>
        <v>40</v>
      </c>
      <c r="K11" s="7" t="s">
        <v>4</v>
      </c>
      <c r="L11" s="59">
        <v>2.2</v>
      </c>
      <c r="M11" s="7" t="s">
        <v>9</v>
      </c>
      <c r="N11" s="32">
        <v>39224</v>
      </c>
      <c r="S11" s="63"/>
      <c r="T11" s="63"/>
      <c r="U11" s="62"/>
    </row>
    <row r="12" spans="1:21" s="7" customFormat="1" ht="25.5">
      <c r="A12" s="7" t="s">
        <v>43</v>
      </c>
      <c r="B12" s="7" t="s">
        <v>24</v>
      </c>
      <c r="C12" s="7" t="s">
        <v>58</v>
      </c>
      <c r="D12" s="7" t="s">
        <v>66</v>
      </c>
      <c r="E12" s="9" t="s">
        <v>82</v>
      </c>
      <c r="F12" s="9">
        <v>0.5</v>
      </c>
      <c r="G12" s="9">
        <v>1</v>
      </c>
      <c r="H12" s="47">
        <v>1.2</v>
      </c>
      <c r="I12" s="48">
        <v>2.5</v>
      </c>
      <c r="J12" s="31">
        <f t="shared" si="0"/>
        <v>41.66666666666667</v>
      </c>
      <c r="K12" s="7" t="s">
        <v>4</v>
      </c>
      <c r="M12" s="7" t="s">
        <v>9</v>
      </c>
      <c r="N12" s="32">
        <v>39218</v>
      </c>
      <c r="S12" s="33"/>
      <c r="T12" s="33"/>
      <c r="U12" s="62"/>
    </row>
    <row r="13" spans="1:21" s="7" customFormat="1" ht="25.5">
      <c r="A13" s="7" t="s">
        <v>43</v>
      </c>
      <c r="B13" s="7" t="s">
        <v>24</v>
      </c>
      <c r="C13" s="7" t="s">
        <v>58</v>
      </c>
      <c r="D13" s="7" t="s">
        <v>58</v>
      </c>
      <c r="E13" s="9" t="s">
        <v>82</v>
      </c>
      <c r="F13" s="9">
        <v>0.6</v>
      </c>
      <c r="G13" s="9">
        <v>1.4</v>
      </c>
      <c r="H13" s="47">
        <v>1</v>
      </c>
      <c r="I13" s="48">
        <v>2.6</v>
      </c>
      <c r="J13" s="31">
        <f t="shared" si="0"/>
        <v>43.333333333333336</v>
      </c>
      <c r="K13" s="7" t="s">
        <v>4</v>
      </c>
      <c r="L13" s="59">
        <v>1.9</v>
      </c>
      <c r="M13" s="7" t="s">
        <v>9</v>
      </c>
      <c r="N13" s="32">
        <v>39224</v>
      </c>
      <c r="S13" s="33"/>
      <c r="T13" s="33"/>
      <c r="U13" s="33"/>
    </row>
    <row r="14" spans="1:21" s="7" customFormat="1" ht="25.5">
      <c r="A14" s="7" t="s">
        <v>28</v>
      </c>
      <c r="B14" s="7" t="s">
        <v>24</v>
      </c>
      <c r="C14" s="7" t="s">
        <v>58</v>
      </c>
      <c r="D14" s="7" t="s">
        <v>67</v>
      </c>
      <c r="E14" s="9" t="s">
        <v>82</v>
      </c>
      <c r="F14" s="9">
        <v>0.5</v>
      </c>
      <c r="G14" s="58">
        <v>1</v>
      </c>
      <c r="H14" s="47">
        <f>F14*2.5</f>
        <v>1.25</v>
      </c>
      <c r="I14" s="30">
        <v>2.6</v>
      </c>
      <c r="J14" s="31">
        <f t="shared" si="0"/>
        <v>43.333333333333336</v>
      </c>
      <c r="K14" s="7" t="s">
        <v>4</v>
      </c>
      <c r="L14" s="59">
        <v>1.6</v>
      </c>
      <c r="M14" s="7" t="s">
        <v>9</v>
      </c>
      <c r="N14" s="32">
        <v>39213</v>
      </c>
      <c r="O14" s="7" t="s">
        <v>29</v>
      </c>
      <c r="S14" s="63"/>
      <c r="T14" s="63"/>
      <c r="U14" s="62"/>
    </row>
    <row r="15" spans="1:21" s="7" customFormat="1" ht="25.5">
      <c r="A15" s="7" t="s">
        <v>32</v>
      </c>
      <c r="B15" s="7" t="s">
        <v>24</v>
      </c>
      <c r="C15" s="7" t="s">
        <v>58</v>
      </c>
      <c r="D15" s="7" t="s">
        <v>61</v>
      </c>
      <c r="E15" s="9" t="s">
        <v>82</v>
      </c>
      <c r="F15" s="60">
        <v>0.56</v>
      </c>
      <c r="G15" s="60">
        <v>1.03</v>
      </c>
      <c r="H15" s="47">
        <v>1.4</v>
      </c>
      <c r="I15" s="48">
        <v>2.6</v>
      </c>
      <c r="J15" s="31">
        <f t="shared" si="0"/>
        <v>43.333333333333336</v>
      </c>
      <c r="K15" s="61" t="s">
        <v>68</v>
      </c>
      <c r="L15" s="59">
        <v>2.25</v>
      </c>
      <c r="M15" s="7" t="s">
        <v>9</v>
      </c>
      <c r="N15" s="32">
        <v>39213</v>
      </c>
      <c r="S15" s="33"/>
      <c r="T15" s="33"/>
      <c r="U15" s="33"/>
    </row>
    <row r="16" spans="1:21" s="7" customFormat="1" ht="25.5">
      <c r="A16" s="7" t="s">
        <v>69</v>
      </c>
      <c r="B16" s="7" t="s">
        <v>24</v>
      </c>
      <c r="C16" s="7" t="s">
        <v>58</v>
      </c>
      <c r="D16" s="7" t="s">
        <v>70</v>
      </c>
      <c r="E16" s="9" t="s">
        <v>82</v>
      </c>
      <c r="F16" s="9">
        <v>0.62</v>
      </c>
      <c r="G16" s="9">
        <v>1.2</v>
      </c>
      <c r="H16" s="47">
        <v>1.6</v>
      </c>
      <c r="I16" s="48">
        <v>3</v>
      </c>
      <c r="J16" s="31">
        <f t="shared" si="0"/>
        <v>50</v>
      </c>
      <c r="K16" s="61" t="s">
        <v>68</v>
      </c>
      <c r="L16" s="7">
        <v>1.68</v>
      </c>
      <c r="M16" s="7" t="s">
        <v>9</v>
      </c>
      <c r="N16" s="32">
        <v>39217</v>
      </c>
      <c r="O16" s="61"/>
      <c r="S16" s="33"/>
      <c r="T16" s="33"/>
      <c r="U16" s="33"/>
    </row>
    <row r="17" spans="1:21" s="7" customFormat="1" ht="38.25">
      <c r="A17" s="7" t="s">
        <v>71</v>
      </c>
      <c r="B17" s="7" t="s">
        <v>24</v>
      </c>
      <c r="C17" s="7" t="s">
        <v>58</v>
      </c>
      <c r="D17" s="7" t="s">
        <v>72</v>
      </c>
      <c r="E17" s="9" t="s">
        <v>82</v>
      </c>
      <c r="F17" s="58">
        <v>0.4</v>
      </c>
      <c r="G17" s="9">
        <v>1.3</v>
      </c>
      <c r="H17" s="47">
        <v>1.1</v>
      </c>
      <c r="I17" s="48">
        <v>3.3</v>
      </c>
      <c r="J17" s="31">
        <f t="shared" si="0"/>
        <v>54.99999999999999</v>
      </c>
      <c r="K17" s="7" t="s">
        <v>4</v>
      </c>
      <c r="M17" s="7" t="s">
        <v>17</v>
      </c>
      <c r="N17" s="32">
        <v>39168</v>
      </c>
      <c r="S17" s="33"/>
      <c r="T17" s="33"/>
      <c r="U17" s="33"/>
    </row>
    <row r="18" spans="1:21" s="7" customFormat="1" ht="25.5">
      <c r="A18" s="7" t="s">
        <v>41</v>
      </c>
      <c r="B18" s="7" t="s">
        <v>24</v>
      </c>
      <c r="C18" s="7" t="s">
        <v>58</v>
      </c>
      <c r="D18" s="7" t="s">
        <v>73</v>
      </c>
      <c r="E18" s="9" t="s">
        <v>82</v>
      </c>
      <c r="F18" s="9">
        <v>0.7</v>
      </c>
      <c r="G18" s="9">
        <v>1.4</v>
      </c>
      <c r="H18" s="29">
        <v>1.8</v>
      </c>
      <c r="I18" s="30">
        <v>3.5</v>
      </c>
      <c r="J18" s="31">
        <f t="shared" si="0"/>
        <v>58.333333333333336</v>
      </c>
      <c r="K18" s="61" t="s">
        <v>68</v>
      </c>
      <c r="L18" s="7">
        <v>1.69</v>
      </c>
      <c r="M18" s="7" t="s">
        <v>9</v>
      </c>
      <c r="N18" s="32">
        <v>39217</v>
      </c>
      <c r="S18" s="33"/>
      <c r="T18" s="33"/>
      <c r="U18" s="33"/>
    </row>
    <row r="19" spans="5:21" s="7" customFormat="1" ht="12.75">
      <c r="E19" s="9"/>
      <c r="F19" s="9"/>
      <c r="G19" s="9"/>
      <c r="H19" s="29"/>
      <c r="I19" s="30"/>
      <c r="J19" s="31"/>
      <c r="K19" s="61"/>
      <c r="N19" s="32"/>
      <c r="S19" s="33"/>
      <c r="T19" s="33"/>
      <c r="U19" s="33"/>
    </row>
    <row r="20" spans="1:5" ht="25.5" customHeight="1">
      <c r="A20" s="86" t="s">
        <v>226</v>
      </c>
      <c r="B20" s="86"/>
      <c r="C20" s="86"/>
      <c r="D20" s="86"/>
      <c r="E20" s="86"/>
    </row>
    <row r="21" spans="1:5" ht="38.25" customHeight="1">
      <c r="A21" s="88" t="s">
        <v>243</v>
      </c>
      <c r="B21" s="88"/>
      <c r="C21" s="88"/>
      <c r="D21" s="88"/>
      <c r="E21" s="88"/>
    </row>
    <row r="22" spans="1:5" ht="25.5">
      <c r="A22" s="57"/>
      <c r="B22" s="57" t="s">
        <v>46</v>
      </c>
      <c r="C22" s="57" t="s">
        <v>163</v>
      </c>
      <c r="D22" s="57" t="s">
        <v>51</v>
      </c>
      <c r="E22" s="57" t="s">
        <v>164</v>
      </c>
    </row>
    <row r="23" spans="1:5" s="68" customFormat="1" ht="12.75">
      <c r="A23" s="53" t="s">
        <v>167</v>
      </c>
      <c r="B23" s="70" t="s">
        <v>177</v>
      </c>
      <c r="C23" s="78">
        <f>AVERAGE(H3:H19)</f>
        <v>1.2038461538461538</v>
      </c>
      <c r="D23" s="78">
        <f>AVERAGE(I3:I19)</f>
        <v>2.3146875000000002</v>
      </c>
      <c r="E23" s="79">
        <f>(D23/6)*100</f>
        <v>38.578125</v>
      </c>
    </row>
    <row r="24" spans="1:5" ht="25.5">
      <c r="A24" s="57" t="s">
        <v>165</v>
      </c>
      <c r="B24" s="55" t="s">
        <v>227</v>
      </c>
      <c r="C24" s="80">
        <v>1.8</v>
      </c>
      <c r="D24" s="80">
        <v>3.5</v>
      </c>
      <c r="E24" s="81">
        <f aca="true" t="shared" si="1" ref="E24:E31">(D24/6)*100</f>
        <v>58.333333333333336</v>
      </c>
    </row>
    <row r="25" spans="1:5" ht="38.25">
      <c r="A25" s="57" t="s">
        <v>166</v>
      </c>
      <c r="B25" s="56" t="s">
        <v>228</v>
      </c>
      <c r="C25" s="80">
        <v>0.5</v>
      </c>
      <c r="D25" s="80">
        <v>1</v>
      </c>
      <c r="E25" s="81">
        <f t="shared" si="1"/>
        <v>16.666666666666664</v>
      </c>
    </row>
    <row r="26" spans="1:5" s="68" customFormat="1" ht="25.5">
      <c r="A26" s="53" t="s">
        <v>168</v>
      </c>
      <c r="B26" s="67" t="s">
        <v>231</v>
      </c>
      <c r="C26" s="78">
        <f>AVERAGE(H6:H18)</f>
        <v>1.285</v>
      </c>
      <c r="D26" s="78">
        <f>AVERAGE(I6:I18)</f>
        <v>2.487307692307693</v>
      </c>
      <c r="E26" s="79">
        <f t="shared" si="1"/>
        <v>41.45512820512822</v>
      </c>
    </row>
    <row r="27" spans="1:5" ht="25.5">
      <c r="A27" s="57" t="s">
        <v>169</v>
      </c>
      <c r="B27" s="55" t="s">
        <v>227</v>
      </c>
      <c r="C27" s="80">
        <v>1.8</v>
      </c>
      <c r="D27" s="80">
        <v>3.5</v>
      </c>
      <c r="E27" s="81">
        <f t="shared" si="1"/>
        <v>58.333333333333336</v>
      </c>
    </row>
    <row r="28" spans="1:5" ht="25.5">
      <c r="A28" s="57" t="s">
        <v>170</v>
      </c>
      <c r="B28" s="56" t="s">
        <v>229</v>
      </c>
      <c r="C28" s="80">
        <v>1.1</v>
      </c>
      <c r="D28" s="80">
        <v>1.7</v>
      </c>
      <c r="E28" s="81">
        <f t="shared" si="1"/>
        <v>28.333333333333332</v>
      </c>
    </row>
    <row r="29" spans="1:5" s="68" customFormat="1" ht="25.5">
      <c r="A29" s="53" t="s">
        <v>171</v>
      </c>
      <c r="B29" s="67" t="s">
        <v>231</v>
      </c>
      <c r="C29" s="78">
        <f>AVERAGE(H3:H5)</f>
        <v>0.9333333333333332</v>
      </c>
      <c r="D29" s="78">
        <f>AVERAGE(I3:I5)</f>
        <v>1.5666666666666667</v>
      </c>
      <c r="E29" s="79">
        <f t="shared" si="1"/>
        <v>26.111111111111114</v>
      </c>
    </row>
    <row r="30" spans="1:5" ht="25.5">
      <c r="A30" s="57" t="s">
        <v>172</v>
      </c>
      <c r="B30" s="56" t="s">
        <v>230</v>
      </c>
      <c r="C30" s="80">
        <v>1.3</v>
      </c>
      <c r="D30" s="80">
        <v>2</v>
      </c>
      <c r="E30" s="81">
        <f t="shared" si="1"/>
        <v>33.33333333333333</v>
      </c>
    </row>
    <row r="31" spans="1:5" ht="38.25">
      <c r="A31" s="57" t="s">
        <v>173</v>
      </c>
      <c r="B31" s="56" t="s">
        <v>232</v>
      </c>
      <c r="C31" s="80">
        <v>0.5</v>
      </c>
      <c r="D31" s="80">
        <v>1</v>
      </c>
      <c r="E31" s="81">
        <f t="shared" si="1"/>
        <v>16.666666666666664</v>
      </c>
    </row>
  </sheetData>
  <mergeCells count="3">
    <mergeCell ref="A20:E20"/>
    <mergeCell ref="A21:E21"/>
    <mergeCell ref="A1:F1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A1" sqref="A1:D1"/>
    </sheetView>
  </sheetViews>
  <sheetFormatPr defaultColWidth="9.140625" defaultRowHeight="12.75"/>
  <cols>
    <col min="1" max="1" width="32.57421875" style="0" bestFit="1" customWidth="1"/>
    <col min="2" max="2" width="19.8515625" style="0" customWidth="1"/>
    <col min="3" max="3" width="22.8515625" style="0" customWidth="1"/>
    <col min="4" max="4" width="19.7109375" style="0" customWidth="1"/>
    <col min="12" max="12" width="6.421875" style="0" customWidth="1"/>
    <col min="13" max="13" width="12.28125" style="0" customWidth="1"/>
    <col min="14" max="14" width="11.57421875" style="0" customWidth="1"/>
    <col min="15" max="15" width="48.8515625" style="0" customWidth="1"/>
  </cols>
  <sheetData>
    <row r="1" spans="1:4" ht="20.25">
      <c r="A1" s="94" t="s">
        <v>254</v>
      </c>
      <c r="B1" s="94"/>
      <c r="C1" s="94"/>
      <c r="D1" s="94"/>
    </row>
    <row r="2" spans="1:21" s="23" customFormat="1" ht="51">
      <c r="A2" s="23" t="s">
        <v>44</v>
      </c>
      <c r="B2" s="23" t="s">
        <v>45</v>
      </c>
      <c r="C2" s="23" t="s">
        <v>242</v>
      </c>
      <c r="D2" s="23" t="s">
        <v>46</v>
      </c>
      <c r="E2" s="24" t="s">
        <v>47</v>
      </c>
      <c r="F2" s="24" t="s">
        <v>48</v>
      </c>
      <c r="G2" s="24" t="s">
        <v>49</v>
      </c>
      <c r="H2" s="25" t="s">
        <v>50</v>
      </c>
      <c r="I2" s="26" t="s">
        <v>51</v>
      </c>
      <c r="J2" s="24" t="s">
        <v>52</v>
      </c>
      <c r="K2" s="23" t="s">
        <v>53</v>
      </c>
      <c r="L2" s="23" t="s">
        <v>54</v>
      </c>
      <c r="M2" s="23" t="s">
        <v>55</v>
      </c>
      <c r="N2" s="23" t="s">
        <v>56</v>
      </c>
      <c r="O2" s="23" t="s">
        <v>57</v>
      </c>
      <c r="S2" s="27"/>
      <c r="T2" s="27"/>
      <c r="U2" s="27"/>
    </row>
    <row r="3" spans="1:21" s="7" customFormat="1" ht="25.5">
      <c r="A3" s="7" t="s">
        <v>59</v>
      </c>
      <c r="B3" s="7" t="s">
        <v>1</v>
      </c>
      <c r="C3" s="7" t="s">
        <v>74</v>
      </c>
      <c r="D3" s="7" t="s">
        <v>75</v>
      </c>
      <c r="E3" s="58" t="s">
        <v>11</v>
      </c>
      <c r="F3" s="9">
        <v>0.2</v>
      </c>
      <c r="G3" s="9">
        <v>0.3</v>
      </c>
      <c r="H3" s="29">
        <v>0.5</v>
      </c>
      <c r="I3" s="30">
        <v>0.8</v>
      </c>
      <c r="J3" s="31">
        <f aca="true" t="shared" si="0" ref="J3:J13">I3/6*100</f>
        <v>13.333333333333334</v>
      </c>
      <c r="K3" s="7" t="s">
        <v>4</v>
      </c>
      <c r="L3" s="7">
        <v>0.79</v>
      </c>
      <c r="M3" s="7" t="s">
        <v>9</v>
      </c>
      <c r="N3" s="32">
        <v>39217</v>
      </c>
      <c r="S3" s="33"/>
      <c r="T3" s="33"/>
      <c r="U3" s="62"/>
    </row>
    <row r="4" spans="1:21" s="7" customFormat="1" ht="38.25">
      <c r="A4" s="7" t="s">
        <v>0</v>
      </c>
      <c r="B4" s="7" t="s">
        <v>1</v>
      </c>
      <c r="C4" s="7" t="s">
        <v>74</v>
      </c>
      <c r="D4" s="7" t="s">
        <v>76</v>
      </c>
      <c r="E4" s="58" t="s">
        <v>11</v>
      </c>
      <c r="F4" s="9">
        <v>0.2</v>
      </c>
      <c r="G4" s="58">
        <v>0.3</v>
      </c>
      <c r="H4" s="47">
        <f>F4*2.5</f>
        <v>0.5</v>
      </c>
      <c r="I4" s="30">
        <v>0.9</v>
      </c>
      <c r="J4" s="31">
        <f t="shared" si="0"/>
        <v>15</v>
      </c>
      <c r="K4" s="7" t="s">
        <v>4</v>
      </c>
      <c r="L4" s="59">
        <v>0.74</v>
      </c>
      <c r="M4" s="7" t="s">
        <v>9</v>
      </c>
      <c r="N4" s="32">
        <v>39213</v>
      </c>
      <c r="O4" s="7" t="s">
        <v>6</v>
      </c>
      <c r="S4" s="33"/>
      <c r="T4" s="33"/>
      <c r="U4" s="33"/>
    </row>
    <row r="5" spans="1:21" s="7" customFormat="1" ht="25.5">
      <c r="A5" s="7" t="s">
        <v>7</v>
      </c>
      <c r="B5" s="7" t="s">
        <v>1</v>
      </c>
      <c r="C5" s="7" t="s">
        <v>74</v>
      </c>
      <c r="D5" s="7" t="s">
        <v>77</v>
      </c>
      <c r="E5" s="58" t="s">
        <v>11</v>
      </c>
      <c r="F5" s="58">
        <v>0.2</v>
      </c>
      <c r="G5" s="9">
        <v>0.4</v>
      </c>
      <c r="H5" s="47">
        <v>0.6</v>
      </c>
      <c r="I5" s="48">
        <v>1</v>
      </c>
      <c r="J5" s="31">
        <f t="shared" si="0"/>
        <v>16.666666666666664</v>
      </c>
      <c r="K5" s="7" t="s">
        <v>4</v>
      </c>
      <c r="L5" s="59">
        <v>1.1</v>
      </c>
      <c r="M5" s="7" t="s">
        <v>9</v>
      </c>
      <c r="N5" s="32">
        <v>39224</v>
      </c>
      <c r="S5" s="33"/>
      <c r="T5" s="33"/>
      <c r="U5" s="33"/>
    </row>
    <row r="6" spans="1:21" s="7" customFormat="1" ht="25.5">
      <c r="A6" s="7" t="s">
        <v>10</v>
      </c>
      <c r="B6" s="7" t="s">
        <v>1</v>
      </c>
      <c r="C6" s="7" t="s">
        <v>74</v>
      </c>
      <c r="D6" s="7" t="s">
        <v>78</v>
      </c>
      <c r="E6" s="58" t="s">
        <v>11</v>
      </c>
      <c r="F6" s="9">
        <v>0.31</v>
      </c>
      <c r="G6" s="58" t="s">
        <v>11</v>
      </c>
      <c r="H6" s="29">
        <v>0.7</v>
      </c>
      <c r="I6" s="30">
        <v>1.2</v>
      </c>
      <c r="J6" s="31">
        <f t="shared" si="0"/>
        <v>20</v>
      </c>
      <c r="K6" s="7" t="s">
        <v>4</v>
      </c>
      <c r="L6" s="7">
        <v>0.74</v>
      </c>
      <c r="M6" s="7" t="s">
        <v>9</v>
      </c>
      <c r="N6" s="32">
        <v>39217</v>
      </c>
      <c r="O6" s="7" t="s">
        <v>79</v>
      </c>
      <c r="S6" s="33"/>
      <c r="T6" s="33"/>
      <c r="U6" s="33"/>
    </row>
    <row r="7" spans="1:21" s="7" customFormat="1" ht="25.5">
      <c r="A7" s="7" t="s">
        <v>13</v>
      </c>
      <c r="B7" s="7" t="s">
        <v>1</v>
      </c>
      <c r="C7" s="7" t="s">
        <v>74</v>
      </c>
      <c r="D7" s="7" t="s">
        <v>80</v>
      </c>
      <c r="E7" s="58" t="s">
        <v>11</v>
      </c>
      <c r="F7" s="9">
        <v>0.49</v>
      </c>
      <c r="G7" s="9">
        <v>0.88</v>
      </c>
      <c r="H7" s="47">
        <v>1.2</v>
      </c>
      <c r="I7" s="48">
        <v>2.2</v>
      </c>
      <c r="J7" s="31">
        <f t="shared" si="0"/>
        <v>36.66666666666667</v>
      </c>
      <c r="K7" s="7" t="s">
        <v>38</v>
      </c>
      <c r="L7" s="59">
        <v>0.9</v>
      </c>
      <c r="M7" s="7" t="s">
        <v>9</v>
      </c>
      <c r="N7" s="32">
        <v>39218</v>
      </c>
      <c r="S7" s="33"/>
      <c r="T7" s="33"/>
      <c r="U7" s="62"/>
    </row>
    <row r="8" spans="1:21" s="7" customFormat="1" ht="25.5">
      <c r="A8" s="7" t="s">
        <v>23</v>
      </c>
      <c r="B8" s="7" t="s">
        <v>24</v>
      </c>
      <c r="C8" s="7" t="s">
        <v>74</v>
      </c>
      <c r="D8" s="7" t="s">
        <v>81</v>
      </c>
      <c r="E8" s="58" t="s">
        <v>11</v>
      </c>
      <c r="F8" s="9" t="s">
        <v>11</v>
      </c>
      <c r="G8" s="58">
        <f>AVERAGE(I7)</f>
        <v>2.2</v>
      </c>
      <c r="H8" s="29" t="s">
        <v>11</v>
      </c>
      <c r="I8" s="30">
        <v>0.9</v>
      </c>
      <c r="J8" s="31">
        <f t="shared" si="0"/>
        <v>15</v>
      </c>
      <c r="M8" s="7" t="s">
        <v>25</v>
      </c>
      <c r="N8" s="32">
        <v>39217</v>
      </c>
      <c r="O8" s="33"/>
      <c r="S8" s="33"/>
      <c r="T8" s="33"/>
      <c r="U8" s="33"/>
    </row>
    <row r="9" spans="1:21" s="7" customFormat="1" ht="25.5">
      <c r="A9" s="7" t="s">
        <v>31</v>
      </c>
      <c r="B9" s="7" t="s">
        <v>24</v>
      </c>
      <c r="C9" s="7" t="s">
        <v>74</v>
      </c>
      <c r="D9" s="7" t="s">
        <v>74</v>
      </c>
      <c r="E9" s="58" t="s">
        <v>11</v>
      </c>
      <c r="F9" s="28">
        <v>0.3</v>
      </c>
      <c r="G9" s="58" t="s">
        <v>11</v>
      </c>
      <c r="H9" s="47">
        <v>0.7</v>
      </c>
      <c r="I9" s="48">
        <v>1</v>
      </c>
      <c r="J9" s="31">
        <f t="shared" si="0"/>
        <v>16.666666666666664</v>
      </c>
      <c r="K9" s="7" t="s">
        <v>4</v>
      </c>
      <c r="L9" s="59">
        <v>1.1</v>
      </c>
      <c r="M9" s="7" t="s">
        <v>9</v>
      </c>
      <c r="N9" s="32">
        <v>39224</v>
      </c>
      <c r="S9" s="33"/>
      <c r="T9" s="33"/>
      <c r="U9" s="33"/>
    </row>
    <row r="10" spans="1:21" s="7" customFormat="1" ht="25.5">
      <c r="A10" s="7" t="s">
        <v>30</v>
      </c>
      <c r="B10" s="7" t="s">
        <v>24</v>
      </c>
      <c r="C10" s="7" t="s">
        <v>74</v>
      </c>
      <c r="D10" s="7" t="s">
        <v>81</v>
      </c>
      <c r="E10" s="58" t="s">
        <v>11</v>
      </c>
      <c r="F10" s="9">
        <v>0.28</v>
      </c>
      <c r="G10" s="58" t="s">
        <v>82</v>
      </c>
      <c r="H10" s="29">
        <v>0.7</v>
      </c>
      <c r="I10" s="48">
        <v>1</v>
      </c>
      <c r="J10" s="31">
        <f t="shared" si="0"/>
        <v>16.666666666666664</v>
      </c>
      <c r="K10" s="7" t="s">
        <v>4</v>
      </c>
      <c r="L10" s="7">
        <v>0.78</v>
      </c>
      <c r="M10" s="7" t="s">
        <v>9</v>
      </c>
      <c r="N10" s="32">
        <v>39218</v>
      </c>
      <c r="S10" s="33"/>
      <c r="T10" s="33"/>
      <c r="U10" s="33"/>
    </row>
    <row r="11" spans="1:21" s="7" customFormat="1" ht="25.5">
      <c r="A11" s="1" t="s">
        <v>33</v>
      </c>
      <c r="B11" s="1" t="s">
        <v>24</v>
      </c>
      <c r="C11" s="7" t="s">
        <v>74</v>
      </c>
      <c r="D11" s="7" t="s">
        <v>83</v>
      </c>
      <c r="E11" s="10" t="s">
        <v>11</v>
      </c>
      <c r="F11" s="17">
        <v>0.23</v>
      </c>
      <c r="G11" s="2"/>
      <c r="H11" s="19">
        <v>0.58</v>
      </c>
      <c r="I11" s="34">
        <v>1.1</v>
      </c>
      <c r="J11" s="5">
        <f t="shared" si="0"/>
        <v>18.333333333333336</v>
      </c>
      <c r="K11" s="1" t="s">
        <v>4</v>
      </c>
      <c r="L11" s="13">
        <v>1.2</v>
      </c>
      <c r="M11" s="1" t="s">
        <v>9</v>
      </c>
      <c r="N11" s="6">
        <v>39224</v>
      </c>
      <c r="O11" s="1" t="s">
        <v>35</v>
      </c>
      <c r="S11" s="33"/>
      <c r="T11" s="33"/>
      <c r="U11" s="33"/>
    </row>
    <row r="12" spans="1:21" s="7" customFormat="1" ht="25.5">
      <c r="A12" s="7" t="s">
        <v>62</v>
      </c>
      <c r="B12" s="7" t="s">
        <v>24</v>
      </c>
      <c r="C12" s="7" t="s">
        <v>74</v>
      </c>
      <c r="D12" s="7" t="s">
        <v>84</v>
      </c>
      <c r="E12" s="58" t="s">
        <v>11</v>
      </c>
      <c r="F12" s="9">
        <v>0.3</v>
      </c>
      <c r="G12" s="9">
        <v>0.5</v>
      </c>
      <c r="H12" s="29">
        <v>0.6</v>
      </c>
      <c r="I12" s="30">
        <v>1.3</v>
      </c>
      <c r="J12" s="31">
        <f t="shared" si="0"/>
        <v>21.666666666666668</v>
      </c>
      <c r="K12" s="7" t="s">
        <v>4</v>
      </c>
      <c r="L12" s="7">
        <v>1.85</v>
      </c>
      <c r="M12" s="7" t="s">
        <v>9</v>
      </c>
      <c r="N12" s="32">
        <v>39217</v>
      </c>
      <c r="S12" s="33"/>
      <c r="T12" s="33"/>
      <c r="U12" s="33"/>
    </row>
    <row r="13" spans="1:21" s="7" customFormat="1" ht="38.25">
      <c r="A13" s="7" t="s">
        <v>85</v>
      </c>
      <c r="B13" s="7" t="s">
        <v>24</v>
      </c>
      <c r="C13" s="7" t="s">
        <v>74</v>
      </c>
      <c r="D13" s="7" t="s">
        <v>86</v>
      </c>
      <c r="E13" s="9">
        <v>177.3</v>
      </c>
      <c r="F13" s="58" t="s">
        <v>11</v>
      </c>
      <c r="G13" s="9">
        <v>0.5461</v>
      </c>
      <c r="H13" s="76">
        <f>(I13/E13)*100</f>
        <v>0.7700225606316976</v>
      </c>
      <c r="I13" s="77">
        <f>G13*2.5</f>
        <v>1.36525</v>
      </c>
      <c r="J13" s="31">
        <f t="shared" si="0"/>
        <v>22.754166666666666</v>
      </c>
      <c r="K13" s="7" t="s">
        <v>4</v>
      </c>
      <c r="L13" s="59">
        <v>1.3</v>
      </c>
      <c r="M13" s="7" t="s">
        <v>5</v>
      </c>
      <c r="N13" s="32">
        <v>39217</v>
      </c>
      <c r="O13" s="7" t="s">
        <v>87</v>
      </c>
      <c r="S13" s="33"/>
      <c r="T13" s="33"/>
      <c r="U13" s="33"/>
    </row>
    <row r="14" spans="1:21" s="7" customFormat="1" ht="25.5">
      <c r="A14" s="7" t="s">
        <v>69</v>
      </c>
      <c r="B14" s="7" t="s">
        <v>24</v>
      </c>
      <c r="C14" s="7" t="s">
        <v>74</v>
      </c>
      <c r="D14" s="7" t="s">
        <v>74</v>
      </c>
      <c r="E14" s="58" t="s">
        <v>11</v>
      </c>
      <c r="F14" s="9">
        <v>0.35</v>
      </c>
      <c r="G14" s="9">
        <v>0.57</v>
      </c>
      <c r="H14" s="47">
        <v>0.9</v>
      </c>
      <c r="I14" s="48">
        <v>1.4</v>
      </c>
      <c r="J14" s="31"/>
      <c r="L14" s="7">
        <v>0.74</v>
      </c>
      <c r="M14" s="7" t="s">
        <v>9</v>
      </c>
      <c r="N14" s="32">
        <v>39231</v>
      </c>
      <c r="S14" s="33"/>
      <c r="T14" s="33"/>
      <c r="U14" s="33"/>
    </row>
    <row r="15" spans="1:21" s="7" customFormat="1" ht="25.5">
      <c r="A15" s="7" t="s">
        <v>26</v>
      </c>
      <c r="B15" s="7" t="s">
        <v>24</v>
      </c>
      <c r="C15" s="7" t="s">
        <v>74</v>
      </c>
      <c r="D15" s="7" t="s">
        <v>88</v>
      </c>
      <c r="E15" s="58" t="s">
        <v>11</v>
      </c>
      <c r="F15" s="9" t="s">
        <v>11</v>
      </c>
      <c r="G15" s="73">
        <v>0.561</v>
      </c>
      <c r="H15" s="29" t="s">
        <v>11</v>
      </c>
      <c r="I15" s="75">
        <f>G15*2.5</f>
        <v>1.4025</v>
      </c>
      <c r="J15" s="31">
        <f aca="true" t="shared" si="1" ref="J15:J22">I15/6*100</f>
        <v>23.375</v>
      </c>
      <c r="M15" s="7" t="s">
        <v>5</v>
      </c>
      <c r="N15" s="32">
        <v>39218</v>
      </c>
      <c r="O15" s="7" t="s">
        <v>27</v>
      </c>
      <c r="S15" s="33"/>
      <c r="T15" s="33"/>
      <c r="U15" s="33"/>
    </row>
    <row r="16" spans="1:21" s="7" customFormat="1" ht="25.5">
      <c r="A16" s="7" t="s">
        <v>89</v>
      </c>
      <c r="B16" s="7" t="s">
        <v>24</v>
      </c>
      <c r="C16" s="7" t="s">
        <v>74</v>
      </c>
      <c r="D16" s="7" t="s">
        <v>90</v>
      </c>
      <c r="E16" s="58" t="s">
        <v>11</v>
      </c>
      <c r="F16" s="9">
        <v>0.4</v>
      </c>
      <c r="G16" s="9">
        <v>0.6</v>
      </c>
      <c r="H16" s="29">
        <v>0.9</v>
      </c>
      <c r="I16" s="30">
        <v>1.5</v>
      </c>
      <c r="J16" s="31">
        <f t="shared" si="1"/>
        <v>25</v>
      </c>
      <c r="K16" s="7" t="s">
        <v>4</v>
      </c>
      <c r="M16" s="7" t="s">
        <v>9</v>
      </c>
      <c r="N16" s="32">
        <v>39217</v>
      </c>
      <c r="O16" s="61"/>
      <c r="S16" s="33"/>
      <c r="T16" s="33"/>
      <c r="U16" s="33"/>
    </row>
    <row r="17" spans="1:21" s="7" customFormat="1" ht="25.5">
      <c r="A17" s="7" t="s">
        <v>92</v>
      </c>
      <c r="B17" s="7" t="s">
        <v>24</v>
      </c>
      <c r="C17" s="7" t="s">
        <v>74</v>
      </c>
      <c r="D17" s="7" t="s">
        <v>93</v>
      </c>
      <c r="E17" s="58" t="s">
        <v>11</v>
      </c>
      <c r="F17" s="9">
        <v>0.4</v>
      </c>
      <c r="G17" s="9">
        <v>0.6</v>
      </c>
      <c r="H17" s="29">
        <v>1</v>
      </c>
      <c r="I17" s="30">
        <v>1.5</v>
      </c>
      <c r="J17" s="31">
        <f t="shared" si="1"/>
        <v>25</v>
      </c>
      <c r="K17" s="7" t="s">
        <v>4</v>
      </c>
      <c r="L17" s="7">
        <v>0.79</v>
      </c>
      <c r="M17" s="7" t="s">
        <v>9</v>
      </c>
      <c r="N17" s="32">
        <v>39217</v>
      </c>
      <c r="S17" s="33"/>
      <c r="T17" s="33"/>
      <c r="U17" s="33"/>
    </row>
    <row r="18" spans="1:21" s="7" customFormat="1" ht="38.25">
      <c r="A18" s="7" t="s">
        <v>43</v>
      </c>
      <c r="B18" s="7" t="s">
        <v>24</v>
      </c>
      <c r="C18" s="7" t="s">
        <v>74</v>
      </c>
      <c r="D18" s="7" t="s">
        <v>94</v>
      </c>
      <c r="E18" s="58" t="s">
        <v>11</v>
      </c>
      <c r="F18" s="9">
        <v>0.3</v>
      </c>
      <c r="G18" s="9">
        <v>0.6</v>
      </c>
      <c r="H18" s="47">
        <v>0.8</v>
      </c>
      <c r="I18" s="48">
        <v>1.6</v>
      </c>
      <c r="J18" s="31">
        <f t="shared" si="1"/>
        <v>26.666666666666668</v>
      </c>
      <c r="K18" s="7" t="s">
        <v>4</v>
      </c>
      <c r="L18" s="59">
        <v>1.25</v>
      </c>
      <c r="M18" s="7" t="s">
        <v>9</v>
      </c>
      <c r="N18" s="32">
        <v>39218</v>
      </c>
      <c r="S18" s="33"/>
      <c r="T18" s="33"/>
      <c r="U18" s="33"/>
    </row>
    <row r="19" spans="1:21" s="7" customFormat="1" ht="25.5">
      <c r="A19" s="7" t="s">
        <v>28</v>
      </c>
      <c r="B19" s="7" t="s">
        <v>24</v>
      </c>
      <c r="C19" s="7" t="s">
        <v>74</v>
      </c>
      <c r="D19" s="7" t="s">
        <v>95</v>
      </c>
      <c r="E19" s="58" t="s">
        <v>11</v>
      </c>
      <c r="F19" s="9">
        <v>0.4</v>
      </c>
      <c r="G19" s="58">
        <v>0.6</v>
      </c>
      <c r="H19" s="47">
        <f>F19*2.5</f>
        <v>1</v>
      </c>
      <c r="I19" s="30">
        <v>1.6</v>
      </c>
      <c r="J19" s="31">
        <f t="shared" si="1"/>
        <v>26.666666666666668</v>
      </c>
      <c r="K19" s="7" t="s">
        <v>4</v>
      </c>
      <c r="L19" s="59">
        <v>0.74</v>
      </c>
      <c r="M19" s="7" t="s">
        <v>9</v>
      </c>
      <c r="N19" s="32">
        <v>39213</v>
      </c>
      <c r="O19" s="7" t="s">
        <v>29</v>
      </c>
      <c r="S19" s="33"/>
      <c r="T19" s="33"/>
      <c r="U19" s="33"/>
    </row>
    <row r="20" spans="1:21" s="7" customFormat="1" ht="25.5">
      <c r="A20" s="7" t="s">
        <v>64</v>
      </c>
      <c r="B20" s="7" t="s">
        <v>24</v>
      </c>
      <c r="C20" s="7" t="s">
        <v>74</v>
      </c>
      <c r="D20" s="7" t="s">
        <v>90</v>
      </c>
      <c r="E20" s="58" t="s">
        <v>11</v>
      </c>
      <c r="F20" s="58">
        <v>0.3</v>
      </c>
      <c r="G20" s="9">
        <v>0.7</v>
      </c>
      <c r="H20" s="47">
        <v>0.8</v>
      </c>
      <c r="I20" s="48">
        <v>1.8</v>
      </c>
      <c r="J20" s="31">
        <f t="shared" si="1"/>
        <v>30</v>
      </c>
      <c r="K20" s="7" t="s">
        <v>4</v>
      </c>
      <c r="L20" s="59">
        <v>1.2</v>
      </c>
      <c r="M20" s="7" t="s">
        <v>9</v>
      </c>
      <c r="N20" s="32">
        <v>39224</v>
      </c>
      <c r="S20" s="33"/>
      <c r="T20" s="33"/>
      <c r="U20" s="33"/>
    </row>
    <row r="21" spans="1:21" s="7" customFormat="1" ht="25.5">
      <c r="A21" s="7" t="s">
        <v>32</v>
      </c>
      <c r="B21" s="7" t="s">
        <v>24</v>
      </c>
      <c r="C21" s="7" t="s">
        <v>74</v>
      </c>
      <c r="D21" s="7" t="s">
        <v>96</v>
      </c>
      <c r="E21" s="58" t="s">
        <v>11</v>
      </c>
      <c r="F21" s="60">
        <v>0.39</v>
      </c>
      <c r="G21" s="60">
        <v>0.75</v>
      </c>
      <c r="H21" s="47">
        <v>1</v>
      </c>
      <c r="I21" s="48">
        <v>1.9</v>
      </c>
      <c r="J21" s="31">
        <f t="shared" si="1"/>
        <v>31.666666666666664</v>
      </c>
      <c r="K21" s="7" t="s">
        <v>4</v>
      </c>
      <c r="L21" s="59">
        <v>1.2</v>
      </c>
      <c r="M21" s="7" t="s">
        <v>9</v>
      </c>
      <c r="N21" s="32">
        <v>39213</v>
      </c>
      <c r="S21" s="33"/>
      <c r="T21" s="33"/>
      <c r="U21" s="33"/>
    </row>
    <row r="22" spans="1:21" s="1" customFormat="1" ht="38.25">
      <c r="A22" s="7" t="s">
        <v>36</v>
      </c>
      <c r="B22" s="7" t="s">
        <v>24</v>
      </c>
      <c r="C22" s="7" t="s">
        <v>74</v>
      </c>
      <c r="D22" s="7" t="s">
        <v>81</v>
      </c>
      <c r="E22" s="58" t="s">
        <v>11</v>
      </c>
      <c r="F22" s="9">
        <v>0.42</v>
      </c>
      <c r="G22" s="9">
        <v>0.756</v>
      </c>
      <c r="H22" s="29">
        <v>1.1</v>
      </c>
      <c r="I22" s="30">
        <v>1.98</v>
      </c>
      <c r="J22" s="31">
        <f t="shared" si="1"/>
        <v>33</v>
      </c>
      <c r="K22" s="7" t="s">
        <v>38</v>
      </c>
      <c r="L22" s="7"/>
      <c r="M22" s="7" t="s">
        <v>39</v>
      </c>
      <c r="N22" s="32">
        <v>39217</v>
      </c>
      <c r="O22" s="7" t="s">
        <v>40</v>
      </c>
      <c r="S22" s="22"/>
      <c r="T22" s="8"/>
      <c r="U22" s="20"/>
    </row>
    <row r="24" spans="1:5" ht="15.75">
      <c r="A24" s="89" t="s">
        <v>221</v>
      </c>
      <c r="B24" s="89"/>
      <c r="C24" s="89"/>
      <c r="D24" s="89"/>
      <c r="E24" s="89"/>
    </row>
    <row r="25" spans="1:5" ht="12.75">
      <c r="A25" s="90" t="s">
        <v>244</v>
      </c>
      <c r="B25" s="90"/>
      <c r="C25" s="90"/>
      <c r="D25" s="90"/>
      <c r="E25" s="90"/>
    </row>
    <row r="26" spans="1:5" ht="25.5">
      <c r="A26" s="57"/>
      <c r="B26" s="57" t="s">
        <v>46</v>
      </c>
      <c r="C26" s="57" t="s">
        <v>163</v>
      </c>
      <c r="D26" s="57" t="s">
        <v>51</v>
      </c>
      <c r="E26" s="57" t="s">
        <v>164</v>
      </c>
    </row>
    <row r="27" spans="1:5" s="68" customFormat="1" ht="12.75">
      <c r="A27" s="70" t="s">
        <v>167</v>
      </c>
      <c r="B27" s="70" t="s">
        <v>177</v>
      </c>
      <c r="C27" s="78">
        <f>AVERAGE(H3:H22)</f>
        <v>0.7972234755906499</v>
      </c>
      <c r="D27" s="78">
        <f>AVERAGE(I3:I22)</f>
        <v>1.3723875</v>
      </c>
      <c r="E27" s="79">
        <f>(D27/6)*100</f>
        <v>22.873125</v>
      </c>
    </row>
    <row r="28" spans="1:5" ht="38.25">
      <c r="A28" s="54" t="s">
        <v>165</v>
      </c>
      <c r="B28" s="55" t="s">
        <v>222</v>
      </c>
      <c r="C28" s="80">
        <v>1.2</v>
      </c>
      <c r="D28" s="80">
        <v>2.2</v>
      </c>
      <c r="E28" s="81">
        <f aca="true" t="shared" si="2" ref="E28:E35">(D28/6)*100</f>
        <v>36.66666666666667</v>
      </c>
    </row>
    <row r="29" spans="1:5" ht="25.5">
      <c r="A29" s="54" t="s">
        <v>166</v>
      </c>
      <c r="B29" s="56" t="s">
        <v>223</v>
      </c>
      <c r="C29" s="80">
        <v>0.5</v>
      </c>
      <c r="D29" s="80">
        <v>0.8</v>
      </c>
      <c r="E29" s="81">
        <f t="shared" si="2"/>
        <v>13.333333333333334</v>
      </c>
    </row>
    <row r="30" spans="1:5" s="68" customFormat="1" ht="12.75">
      <c r="A30" s="70" t="s">
        <v>168</v>
      </c>
      <c r="B30" s="67" t="s">
        <v>177</v>
      </c>
      <c r="C30" s="78">
        <f>AVERAGE(H8:H22)</f>
        <v>0.8346171200485922</v>
      </c>
      <c r="D30" s="78">
        <f>AVERAGE(I8:I22)</f>
        <v>1.4231833333333332</v>
      </c>
      <c r="E30" s="79">
        <f t="shared" si="2"/>
        <v>23.71972222222222</v>
      </c>
    </row>
    <row r="31" spans="1:5" ht="25.5">
      <c r="A31" s="54" t="s">
        <v>169</v>
      </c>
      <c r="B31" s="55" t="s">
        <v>224</v>
      </c>
      <c r="C31" s="80">
        <v>1.1</v>
      </c>
      <c r="D31" s="82">
        <f>I22</f>
        <v>1.98</v>
      </c>
      <c r="E31" s="81">
        <f t="shared" si="2"/>
        <v>33</v>
      </c>
    </row>
    <row r="32" spans="1:5" ht="25.5">
      <c r="A32" s="54" t="s">
        <v>170</v>
      </c>
      <c r="B32" s="56" t="s">
        <v>225</v>
      </c>
      <c r="C32" s="80" t="str">
        <f>H8</f>
        <v>Not provided</v>
      </c>
      <c r="D32" s="80">
        <v>0.9</v>
      </c>
      <c r="E32" s="81">
        <f t="shared" si="2"/>
        <v>15</v>
      </c>
    </row>
    <row r="33" spans="1:5" s="68" customFormat="1" ht="12.75">
      <c r="A33" s="70" t="s">
        <v>171</v>
      </c>
      <c r="B33" s="71" t="s">
        <v>177</v>
      </c>
      <c r="C33" s="83">
        <v>0.7</v>
      </c>
      <c r="D33" s="78">
        <v>1.2</v>
      </c>
      <c r="E33" s="79">
        <f t="shared" si="2"/>
        <v>20</v>
      </c>
    </row>
    <row r="34" spans="1:5" ht="38.25">
      <c r="A34" s="54" t="s">
        <v>172</v>
      </c>
      <c r="B34" s="55" t="s">
        <v>222</v>
      </c>
      <c r="C34" s="80">
        <v>1.2</v>
      </c>
      <c r="D34" s="80">
        <v>2.2</v>
      </c>
      <c r="E34" s="81">
        <f t="shared" si="2"/>
        <v>36.66666666666667</v>
      </c>
    </row>
    <row r="35" spans="1:5" ht="25.5">
      <c r="A35" s="54" t="s">
        <v>173</v>
      </c>
      <c r="B35" s="56" t="s">
        <v>223</v>
      </c>
      <c r="C35" s="80">
        <v>0.5</v>
      </c>
      <c r="D35" s="80">
        <v>0.8</v>
      </c>
      <c r="E35" s="81">
        <f t="shared" si="2"/>
        <v>13.333333333333334</v>
      </c>
    </row>
  </sheetData>
  <mergeCells count="3">
    <mergeCell ref="A24:E24"/>
    <mergeCell ref="A25:E25"/>
    <mergeCell ref="A1:D1"/>
  </mergeCells>
  <printOptions/>
  <pageMargins left="0.75" right="0.75" top="1" bottom="1" header="0.5" footer="0.5"/>
  <pageSetup horizontalDpi="600" verticalDpi="600" orientation="landscape" paperSize="9" scale="52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I20" sqref="I20"/>
    </sheetView>
  </sheetViews>
  <sheetFormatPr defaultColWidth="9.140625" defaultRowHeight="12.75"/>
  <cols>
    <col min="1" max="1" width="14.7109375" style="0" customWidth="1"/>
    <col min="2" max="2" width="11.8515625" style="0" customWidth="1"/>
    <col min="3" max="3" width="21.8515625" style="0" customWidth="1"/>
    <col min="4" max="4" width="23.57421875" style="0" customWidth="1"/>
    <col min="12" max="12" width="7.00390625" style="0" customWidth="1"/>
    <col min="13" max="13" width="12.140625" style="0" customWidth="1"/>
    <col min="14" max="14" width="11.57421875" style="0" customWidth="1"/>
    <col min="15" max="15" width="32.57421875" style="0" customWidth="1"/>
  </cols>
  <sheetData>
    <row r="1" spans="1:7" ht="20.25">
      <c r="A1" s="94" t="s">
        <v>256</v>
      </c>
      <c r="B1" s="94"/>
      <c r="C1" s="94"/>
      <c r="D1" s="94"/>
      <c r="E1" s="94"/>
      <c r="F1" s="94"/>
      <c r="G1" s="94"/>
    </row>
    <row r="2" spans="1:21" s="23" customFormat="1" ht="51">
      <c r="A2" s="23" t="s">
        <v>44</v>
      </c>
      <c r="B2" s="23" t="s">
        <v>45</v>
      </c>
      <c r="C2" s="23" t="s">
        <v>242</v>
      </c>
      <c r="D2" s="23" t="s">
        <v>46</v>
      </c>
      <c r="E2" s="24" t="s">
        <v>47</v>
      </c>
      <c r="F2" s="24" t="s">
        <v>48</v>
      </c>
      <c r="G2" s="24" t="s">
        <v>49</v>
      </c>
      <c r="H2" s="25" t="s">
        <v>50</v>
      </c>
      <c r="I2" s="26" t="s">
        <v>51</v>
      </c>
      <c r="J2" s="24" t="s">
        <v>52</v>
      </c>
      <c r="K2" s="23" t="s">
        <v>53</v>
      </c>
      <c r="L2" s="23" t="s">
        <v>54</v>
      </c>
      <c r="M2" s="23" t="s">
        <v>55</v>
      </c>
      <c r="N2" s="23" t="s">
        <v>56</v>
      </c>
      <c r="O2" s="23" t="s">
        <v>57</v>
      </c>
      <c r="S2" s="27"/>
      <c r="T2" s="27"/>
      <c r="U2" s="27"/>
    </row>
    <row r="3" spans="1:21" s="1" customFormat="1" ht="25.5">
      <c r="A3" s="7" t="s">
        <v>31</v>
      </c>
      <c r="B3" s="7" t="s">
        <v>24</v>
      </c>
      <c r="C3" s="1" t="s">
        <v>97</v>
      </c>
      <c r="D3" s="7" t="s">
        <v>98</v>
      </c>
      <c r="E3" s="9">
        <v>171</v>
      </c>
      <c r="F3" s="28">
        <v>0.4</v>
      </c>
      <c r="G3" s="10"/>
      <c r="H3" s="11">
        <v>0.9</v>
      </c>
      <c r="I3" s="12">
        <v>1.5</v>
      </c>
      <c r="J3" s="5">
        <f aca="true" t="shared" si="0" ref="J3:J14">I3/6*100</f>
        <v>25</v>
      </c>
      <c r="K3" s="1" t="s">
        <v>4</v>
      </c>
      <c r="L3" s="13">
        <v>1.8</v>
      </c>
      <c r="M3" s="1" t="s">
        <v>9</v>
      </c>
      <c r="N3" s="6">
        <v>39224</v>
      </c>
      <c r="S3" s="8"/>
      <c r="T3" s="8"/>
      <c r="U3" s="8"/>
    </row>
    <row r="4" spans="1:21" s="1" customFormat="1" ht="25.5">
      <c r="A4" s="1" t="s">
        <v>30</v>
      </c>
      <c r="B4" s="7" t="s">
        <v>24</v>
      </c>
      <c r="C4" s="1" t="s">
        <v>97</v>
      </c>
      <c r="D4" s="1" t="s">
        <v>99</v>
      </c>
      <c r="E4" s="2" t="s">
        <v>82</v>
      </c>
      <c r="F4" s="2">
        <v>0.45</v>
      </c>
      <c r="G4" s="10" t="s">
        <v>82</v>
      </c>
      <c r="H4" s="3">
        <v>1.1</v>
      </c>
      <c r="I4" s="4">
        <v>1.9</v>
      </c>
      <c r="J4" s="5">
        <f t="shared" si="0"/>
        <v>31.666666666666664</v>
      </c>
      <c r="K4" s="1" t="s">
        <v>4</v>
      </c>
      <c r="L4" s="1">
        <v>1.89</v>
      </c>
      <c r="M4" s="1" t="s">
        <v>9</v>
      </c>
      <c r="N4" s="6">
        <v>39218</v>
      </c>
      <c r="S4" s="8"/>
      <c r="T4" s="8"/>
      <c r="U4" s="8"/>
    </row>
    <row r="5" spans="1:21" s="1" customFormat="1" ht="25.5">
      <c r="A5" s="1" t="s">
        <v>89</v>
      </c>
      <c r="B5" s="7" t="s">
        <v>24</v>
      </c>
      <c r="C5" s="1" t="s">
        <v>97</v>
      </c>
      <c r="D5" s="1" t="s">
        <v>100</v>
      </c>
      <c r="E5" s="2" t="s">
        <v>82</v>
      </c>
      <c r="F5" s="2">
        <v>0.5</v>
      </c>
      <c r="G5" s="2">
        <v>0.8</v>
      </c>
      <c r="H5" s="3">
        <v>1.2</v>
      </c>
      <c r="I5" s="12">
        <v>2</v>
      </c>
      <c r="J5" s="5">
        <f t="shared" si="0"/>
        <v>33.33333333333333</v>
      </c>
      <c r="K5" s="1" t="s">
        <v>4</v>
      </c>
      <c r="M5" s="1" t="s">
        <v>5</v>
      </c>
      <c r="N5" s="6">
        <v>39217</v>
      </c>
      <c r="S5" s="8"/>
      <c r="T5" s="8"/>
      <c r="U5" s="8"/>
    </row>
    <row r="6" spans="1:21" s="1" customFormat="1" ht="25.5">
      <c r="A6" s="7" t="s">
        <v>64</v>
      </c>
      <c r="B6" s="7" t="s">
        <v>24</v>
      </c>
      <c r="C6" s="1" t="s">
        <v>97</v>
      </c>
      <c r="D6" s="7" t="s">
        <v>101</v>
      </c>
      <c r="E6" s="2" t="s">
        <v>82</v>
      </c>
      <c r="F6" s="10">
        <v>0.5</v>
      </c>
      <c r="G6" s="2">
        <v>0.9</v>
      </c>
      <c r="H6" s="11">
        <v>1.1</v>
      </c>
      <c r="I6" s="12">
        <v>2.3</v>
      </c>
      <c r="J6" s="5">
        <f t="shared" si="0"/>
        <v>38.33333333333333</v>
      </c>
      <c r="K6" s="1" t="s">
        <v>4</v>
      </c>
      <c r="L6" s="13">
        <v>2.1</v>
      </c>
      <c r="M6" s="1" t="s">
        <v>9</v>
      </c>
      <c r="N6" s="6">
        <v>39224</v>
      </c>
      <c r="S6" s="8"/>
      <c r="T6" s="8"/>
      <c r="U6" s="8"/>
    </row>
    <row r="7" spans="1:21" s="7" customFormat="1" ht="51">
      <c r="A7" s="7" t="s">
        <v>33</v>
      </c>
      <c r="B7" s="7" t="s">
        <v>24</v>
      </c>
      <c r="C7" s="7" t="s">
        <v>97</v>
      </c>
      <c r="D7" s="7" t="s">
        <v>98</v>
      </c>
      <c r="E7" s="2" t="s">
        <v>82</v>
      </c>
      <c r="F7" s="17">
        <v>0.46</v>
      </c>
      <c r="G7" s="9" t="s">
        <v>11</v>
      </c>
      <c r="H7" s="29">
        <f>F7*2.5</f>
        <v>1.1500000000000001</v>
      </c>
      <c r="I7" s="30">
        <v>2.6</v>
      </c>
      <c r="J7" s="31">
        <f t="shared" si="0"/>
        <v>43.333333333333336</v>
      </c>
      <c r="K7" s="7" t="s">
        <v>4</v>
      </c>
      <c r="L7" s="59"/>
      <c r="M7" s="7" t="s">
        <v>9</v>
      </c>
      <c r="N7" s="32">
        <v>39231</v>
      </c>
      <c r="O7" s="7" t="s">
        <v>191</v>
      </c>
      <c r="S7" s="63"/>
      <c r="T7" s="63"/>
      <c r="U7" s="62"/>
    </row>
    <row r="8" spans="1:21" s="1" customFormat="1" ht="25.5">
      <c r="A8" s="1" t="s">
        <v>43</v>
      </c>
      <c r="B8" s="7" t="s">
        <v>24</v>
      </c>
      <c r="C8" s="1" t="s">
        <v>97</v>
      </c>
      <c r="D8" s="1" t="s">
        <v>98</v>
      </c>
      <c r="E8" s="2" t="s">
        <v>82</v>
      </c>
      <c r="F8" s="2">
        <v>0.6</v>
      </c>
      <c r="G8" s="2">
        <v>1.1</v>
      </c>
      <c r="H8" s="11">
        <v>1.4</v>
      </c>
      <c r="I8" s="12">
        <v>2.8</v>
      </c>
      <c r="J8" s="5">
        <f t="shared" si="0"/>
        <v>46.666666666666664</v>
      </c>
      <c r="K8" s="1" t="s">
        <v>38</v>
      </c>
      <c r="L8" s="13"/>
      <c r="M8" s="1" t="s">
        <v>9</v>
      </c>
      <c r="N8" s="6">
        <v>39224</v>
      </c>
      <c r="S8" s="8"/>
      <c r="T8" s="8"/>
      <c r="U8" s="20"/>
    </row>
    <row r="9" spans="1:21" s="1" customFormat="1" ht="25.5">
      <c r="A9" s="1" t="s">
        <v>41</v>
      </c>
      <c r="B9" s="7" t="s">
        <v>24</v>
      </c>
      <c r="C9" s="1" t="s">
        <v>97</v>
      </c>
      <c r="D9" s="1" t="s">
        <v>102</v>
      </c>
      <c r="E9" s="2" t="s">
        <v>82</v>
      </c>
      <c r="F9" s="2">
        <v>0.6</v>
      </c>
      <c r="G9" s="2">
        <v>1.1</v>
      </c>
      <c r="H9" s="3">
        <v>1.5</v>
      </c>
      <c r="I9" s="4">
        <v>2.8</v>
      </c>
      <c r="J9" s="5">
        <f t="shared" si="0"/>
        <v>46.666666666666664</v>
      </c>
      <c r="K9" s="1" t="s">
        <v>38</v>
      </c>
      <c r="L9" s="1">
        <v>1.69</v>
      </c>
      <c r="M9" s="1" t="s">
        <v>9</v>
      </c>
      <c r="N9" s="6">
        <v>39217</v>
      </c>
      <c r="O9" s="21"/>
      <c r="S9" s="8"/>
      <c r="T9" s="8"/>
      <c r="U9" s="20"/>
    </row>
    <row r="10" spans="1:21" s="1" customFormat="1" ht="25.5">
      <c r="A10" s="1" t="s">
        <v>62</v>
      </c>
      <c r="B10" s="7" t="s">
        <v>24</v>
      </c>
      <c r="C10" s="1" t="s">
        <v>97</v>
      </c>
      <c r="D10" s="1" t="s">
        <v>97</v>
      </c>
      <c r="E10" s="2" t="s">
        <v>82</v>
      </c>
      <c r="F10" s="2">
        <v>0.6</v>
      </c>
      <c r="G10" s="2">
        <v>1.1</v>
      </c>
      <c r="H10" s="3">
        <v>1.5</v>
      </c>
      <c r="I10" s="4">
        <v>2.8</v>
      </c>
      <c r="J10" s="5">
        <f t="shared" si="0"/>
        <v>46.666666666666664</v>
      </c>
      <c r="K10" s="1" t="s">
        <v>38</v>
      </c>
      <c r="L10" s="1">
        <v>2.65</v>
      </c>
      <c r="M10" s="1" t="s">
        <v>9</v>
      </c>
      <c r="N10" s="6">
        <v>39217</v>
      </c>
      <c r="S10" s="8"/>
      <c r="T10" s="8"/>
      <c r="U10" s="8"/>
    </row>
    <row r="11" spans="1:21" s="1" customFormat="1" ht="25.5">
      <c r="A11" s="1" t="s">
        <v>32</v>
      </c>
      <c r="B11" s="7" t="s">
        <v>24</v>
      </c>
      <c r="C11" s="1" t="s">
        <v>97</v>
      </c>
      <c r="D11" s="1" t="s">
        <v>103</v>
      </c>
      <c r="E11" s="2" t="s">
        <v>82</v>
      </c>
      <c r="F11" s="18">
        <v>0.63</v>
      </c>
      <c r="G11" s="18">
        <v>1.11</v>
      </c>
      <c r="H11" s="11">
        <v>1.6</v>
      </c>
      <c r="I11" s="12">
        <v>2.8</v>
      </c>
      <c r="J11" s="5">
        <f t="shared" si="0"/>
        <v>46.666666666666664</v>
      </c>
      <c r="K11" s="1" t="s">
        <v>38</v>
      </c>
      <c r="L11" s="13"/>
      <c r="M11" s="1" t="s">
        <v>9</v>
      </c>
      <c r="N11" s="6">
        <v>39224</v>
      </c>
      <c r="S11" s="8"/>
      <c r="T11" s="8"/>
      <c r="U11" s="8"/>
    </row>
    <row r="12" spans="1:21" s="1" customFormat="1" ht="25.5">
      <c r="A12" s="1" t="s">
        <v>28</v>
      </c>
      <c r="B12" s="7" t="s">
        <v>24</v>
      </c>
      <c r="C12" s="1" t="s">
        <v>97</v>
      </c>
      <c r="D12" s="1" t="s">
        <v>101</v>
      </c>
      <c r="E12" s="2" t="s">
        <v>82</v>
      </c>
      <c r="F12" s="2">
        <v>0.5</v>
      </c>
      <c r="G12" s="10">
        <v>1.2</v>
      </c>
      <c r="H12" s="11">
        <f>F12*2.5</f>
        <v>1.25</v>
      </c>
      <c r="I12" s="4">
        <v>2.9</v>
      </c>
      <c r="J12" s="5">
        <f t="shared" si="0"/>
        <v>48.333333333333336</v>
      </c>
      <c r="K12" s="1" t="s">
        <v>4</v>
      </c>
      <c r="L12" s="13"/>
      <c r="M12" s="1" t="s">
        <v>5</v>
      </c>
      <c r="N12" s="6">
        <v>39218</v>
      </c>
      <c r="O12" s="1" t="s">
        <v>104</v>
      </c>
      <c r="S12" s="8"/>
      <c r="T12" s="8"/>
      <c r="U12" s="8"/>
    </row>
    <row r="13" spans="1:21" s="1" customFormat="1" ht="51">
      <c r="A13" s="16" t="s">
        <v>85</v>
      </c>
      <c r="B13" s="7" t="s">
        <v>24</v>
      </c>
      <c r="C13" s="1" t="s">
        <v>97</v>
      </c>
      <c r="D13" s="1" t="s">
        <v>105</v>
      </c>
      <c r="E13" s="2">
        <v>247.9</v>
      </c>
      <c r="F13" s="10" t="s">
        <v>11</v>
      </c>
      <c r="G13" s="2">
        <v>1.1782</v>
      </c>
      <c r="H13" s="35">
        <f>I13/247.9*100</f>
        <v>1.1881807180314643</v>
      </c>
      <c r="I13" s="36">
        <f>G13*2.5</f>
        <v>2.9455</v>
      </c>
      <c r="J13" s="5">
        <f t="shared" si="0"/>
        <v>49.09166666666667</v>
      </c>
      <c r="K13" s="1" t="s">
        <v>4</v>
      </c>
      <c r="L13" s="13">
        <v>2.6</v>
      </c>
      <c r="M13" s="1" t="s">
        <v>5</v>
      </c>
      <c r="N13" s="6">
        <v>39217</v>
      </c>
      <c r="O13" s="16" t="s">
        <v>87</v>
      </c>
      <c r="Q13" s="7"/>
      <c r="R13" s="7"/>
      <c r="S13" s="8"/>
      <c r="T13" s="8"/>
      <c r="U13" s="8"/>
    </row>
    <row r="14" spans="1:21" s="23" customFormat="1" ht="38.25">
      <c r="A14" s="1" t="s">
        <v>26</v>
      </c>
      <c r="B14" s="7" t="s">
        <v>24</v>
      </c>
      <c r="C14" s="1" t="s">
        <v>97</v>
      </c>
      <c r="D14" s="1" t="s">
        <v>101</v>
      </c>
      <c r="E14" s="2" t="s">
        <v>82</v>
      </c>
      <c r="F14" s="2" t="s">
        <v>11</v>
      </c>
      <c r="G14" s="14">
        <v>1.2</v>
      </c>
      <c r="H14" s="3" t="s">
        <v>11</v>
      </c>
      <c r="I14" s="15">
        <f>G14*2.5</f>
        <v>3</v>
      </c>
      <c r="J14" s="5">
        <f t="shared" si="0"/>
        <v>50</v>
      </c>
      <c r="K14" s="1"/>
      <c r="L14" s="1"/>
      <c r="M14" s="1" t="s">
        <v>5</v>
      </c>
      <c r="N14" s="6">
        <v>39218</v>
      </c>
      <c r="O14" s="16" t="s">
        <v>27</v>
      </c>
      <c r="S14" s="27"/>
      <c r="T14" s="27"/>
      <c r="U14" s="27"/>
    </row>
    <row r="17" spans="1:5" ht="15.75">
      <c r="A17" s="89" t="s">
        <v>218</v>
      </c>
      <c r="B17" s="89"/>
      <c r="C17" s="89"/>
      <c r="D17" s="89"/>
      <c r="E17" s="89"/>
    </row>
    <row r="18" spans="1:5" ht="12.75">
      <c r="A18" s="90" t="s">
        <v>245</v>
      </c>
      <c r="B18" s="90"/>
      <c r="C18" s="90"/>
      <c r="D18" s="90"/>
      <c r="E18" s="90"/>
    </row>
    <row r="19" spans="1:5" ht="25.5">
      <c r="A19" s="57"/>
      <c r="B19" s="57" t="s">
        <v>46</v>
      </c>
      <c r="C19" s="57" t="s">
        <v>163</v>
      </c>
      <c r="D19" s="57" t="s">
        <v>51</v>
      </c>
      <c r="E19" s="57" t="s">
        <v>164</v>
      </c>
    </row>
    <row r="20" spans="1:5" ht="12.75">
      <c r="A20" s="54" t="s">
        <v>167</v>
      </c>
      <c r="B20" s="54" t="s">
        <v>177</v>
      </c>
      <c r="C20" s="80">
        <f>AVERAGE(H3:H13)</f>
        <v>1.262561883457406</v>
      </c>
      <c r="D20" s="80">
        <f>AVERAGE(I3:I14)</f>
        <v>2.5287916666666668</v>
      </c>
      <c r="E20" s="81">
        <f>(D20/6)*100</f>
        <v>42.146527777777784</v>
      </c>
    </row>
    <row r="21" spans="1:5" ht="38.25">
      <c r="A21" s="54" t="s">
        <v>165</v>
      </c>
      <c r="B21" s="55" t="s">
        <v>219</v>
      </c>
      <c r="C21" s="80" t="str">
        <f>H14</f>
        <v>Not provided</v>
      </c>
      <c r="D21" s="84">
        <v>3</v>
      </c>
      <c r="E21" s="81">
        <f>(D21/6)*100</f>
        <v>50</v>
      </c>
    </row>
    <row r="22" spans="1:5" ht="12.75">
      <c r="A22" s="54" t="s">
        <v>166</v>
      </c>
      <c r="B22" s="56" t="s">
        <v>220</v>
      </c>
      <c r="C22" s="80">
        <v>0.9</v>
      </c>
      <c r="D22" s="80">
        <v>1.5</v>
      </c>
      <c r="E22" s="81">
        <f>(D22/6)*100</f>
        <v>25</v>
      </c>
    </row>
  </sheetData>
  <mergeCells count="3">
    <mergeCell ref="A17:E17"/>
    <mergeCell ref="A18:E18"/>
    <mergeCell ref="A1:G1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J19" sqref="J19"/>
    </sheetView>
  </sheetViews>
  <sheetFormatPr defaultColWidth="9.140625" defaultRowHeight="12.75"/>
  <cols>
    <col min="1" max="1" width="25.140625" style="0" customWidth="1"/>
    <col min="2" max="2" width="21.421875" style="0" customWidth="1"/>
    <col min="3" max="3" width="17.57421875" style="0" customWidth="1"/>
    <col min="4" max="4" width="17.28125" style="0" customWidth="1"/>
    <col min="12" max="12" width="7.140625" style="0" customWidth="1"/>
    <col min="13" max="13" width="12.140625" style="0" customWidth="1"/>
    <col min="14" max="14" width="10.421875" style="0" customWidth="1"/>
    <col min="15" max="15" width="57.8515625" style="0" customWidth="1"/>
  </cols>
  <sheetData>
    <row r="1" spans="1:5" ht="20.25">
      <c r="A1" s="94" t="s">
        <v>257</v>
      </c>
      <c r="B1" s="94"/>
      <c r="C1" s="94"/>
      <c r="D1" s="94"/>
      <c r="E1" s="94"/>
    </row>
    <row r="2" spans="1:21" s="23" customFormat="1" ht="51">
      <c r="A2" s="23" t="s">
        <v>44</v>
      </c>
      <c r="B2" s="23" t="s">
        <v>45</v>
      </c>
      <c r="C2" s="23" t="s">
        <v>242</v>
      </c>
      <c r="D2" s="23" t="s">
        <v>46</v>
      </c>
      <c r="E2" s="24" t="s">
        <v>47</v>
      </c>
      <c r="F2" s="24" t="s">
        <v>48</v>
      </c>
      <c r="G2" s="24" t="s">
        <v>49</v>
      </c>
      <c r="H2" s="25" t="s">
        <v>50</v>
      </c>
      <c r="I2" s="26" t="s">
        <v>51</v>
      </c>
      <c r="J2" s="24" t="s">
        <v>52</v>
      </c>
      <c r="K2" s="23" t="s">
        <v>53</v>
      </c>
      <c r="L2" s="23" t="s">
        <v>54</v>
      </c>
      <c r="M2" s="23" t="s">
        <v>55</v>
      </c>
      <c r="N2" s="23" t="s">
        <v>56</v>
      </c>
      <c r="O2" s="23" t="s">
        <v>57</v>
      </c>
      <c r="S2" s="27"/>
      <c r="T2" s="27"/>
      <c r="U2" s="27"/>
    </row>
    <row r="3" spans="1:21" s="1" customFormat="1" ht="25.5">
      <c r="A3" s="1" t="s">
        <v>10</v>
      </c>
      <c r="B3" s="7" t="s">
        <v>1</v>
      </c>
      <c r="C3" s="1" t="s">
        <v>106</v>
      </c>
      <c r="D3" s="1" t="s">
        <v>107</v>
      </c>
      <c r="E3" s="2" t="s">
        <v>82</v>
      </c>
      <c r="F3" s="2">
        <v>0.27</v>
      </c>
      <c r="G3" s="10" t="s">
        <v>11</v>
      </c>
      <c r="H3" s="3">
        <v>0.7</v>
      </c>
      <c r="I3" s="4">
        <v>1.6</v>
      </c>
      <c r="J3" s="5">
        <f aca="true" t="shared" si="0" ref="J3:J11">I3/6*100</f>
        <v>26.666666666666668</v>
      </c>
      <c r="K3" s="1" t="s">
        <v>4</v>
      </c>
      <c r="M3" s="1" t="s">
        <v>9</v>
      </c>
      <c r="N3" s="6">
        <v>39217</v>
      </c>
      <c r="O3" s="1" t="s">
        <v>108</v>
      </c>
      <c r="S3" s="8"/>
      <c r="T3" s="8"/>
      <c r="U3" s="8"/>
    </row>
    <row r="4" spans="1:21" s="1" customFormat="1" ht="25.5">
      <c r="A4" s="1" t="s">
        <v>92</v>
      </c>
      <c r="B4" s="1" t="s">
        <v>24</v>
      </c>
      <c r="C4" s="1" t="s">
        <v>106</v>
      </c>
      <c r="D4" s="1" t="s">
        <v>109</v>
      </c>
      <c r="E4" s="2" t="s">
        <v>82</v>
      </c>
      <c r="F4" s="10">
        <v>0.3</v>
      </c>
      <c r="G4" s="10">
        <v>0.4</v>
      </c>
      <c r="H4" s="11">
        <v>0.8</v>
      </c>
      <c r="I4" s="12">
        <v>1</v>
      </c>
      <c r="J4" s="5">
        <f t="shared" si="0"/>
        <v>16.666666666666664</v>
      </c>
      <c r="K4" s="1" t="s">
        <v>4</v>
      </c>
      <c r="L4" s="1">
        <v>0.99</v>
      </c>
      <c r="M4" s="1" t="s">
        <v>9</v>
      </c>
      <c r="N4" s="6">
        <v>39217</v>
      </c>
      <c r="O4" s="21"/>
      <c r="Q4" s="7"/>
      <c r="R4" s="7"/>
      <c r="S4" s="8"/>
      <c r="T4" s="8"/>
      <c r="U4" s="8"/>
    </row>
    <row r="5" spans="1:21" s="1" customFormat="1" ht="25.5">
      <c r="A5" s="7" t="s">
        <v>33</v>
      </c>
      <c r="B5" s="7" t="s">
        <v>24</v>
      </c>
      <c r="C5" s="7" t="s">
        <v>106</v>
      </c>
      <c r="D5" s="7" t="s">
        <v>110</v>
      </c>
      <c r="E5" s="2" t="s">
        <v>82</v>
      </c>
      <c r="F5" s="17">
        <v>0.37</v>
      </c>
      <c r="G5" s="18">
        <v>0.6</v>
      </c>
      <c r="H5" s="19">
        <v>0.93</v>
      </c>
      <c r="I5" s="34">
        <v>1.5</v>
      </c>
      <c r="J5" s="5">
        <f t="shared" si="0"/>
        <v>25</v>
      </c>
      <c r="K5" s="1" t="s">
        <v>4</v>
      </c>
      <c r="L5" s="13">
        <v>1.5</v>
      </c>
      <c r="M5" s="1" t="s">
        <v>9</v>
      </c>
      <c r="N5" s="6">
        <v>39224</v>
      </c>
      <c r="O5" s="1" t="s">
        <v>111</v>
      </c>
      <c r="S5" s="8"/>
      <c r="T5" s="8"/>
      <c r="U5" s="8"/>
    </row>
    <row r="6" spans="1:21" s="1" customFormat="1" ht="25.5">
      <c r="A6" s="7" t="s">
        <v>31</v>
      </c>
      <c r="B6" s="7" t="s">
        <v>24</v>
      </c>
      <c r="C6" s="7" t="s">
        <v>106</v>
      </c>
      <c r="D6" s="7" t="s">
        <v>106</v>
      </c>
      <c r="E6" s="9">
        <v>146</v>
      </c>
      <c r="F6" s="10">
        <v>0.4</v>
      </c>
      <c r="G6" s="10" t="s">
        <v>11</v>
      </c>
      <c r="H6" s="11">
        <v>1</v>
      </c>
      <c r="I6" s="12">
        <v>1.5</v>
      </c>
      <c r="J6" s="5">
        <f t="shared" si="0"/>
        <v>25</v>
      </c>
      <c r="K6" s="1" t="s">
        <v>4</v>
      </c>
      <c r="L6" s="13">
        <v>1.2</v>
      </c>
      <c r="M6" s="1" t="s">
        <v>9</v>
      </c>
      <c r="N6" s="6">
        <v>39224</v>
      </c>
      <c r="S6" s="8"/>
      <c r="T6" s="8"/>
      <c r="U6" s="8"/>
    </row>
    <row r="7" spans="1:21" s="7" customFormat="1" ht="25.5">
      <c r="A7" s="7" t="s">
        <v>30</v>
      </c>
      <c r="B7" s="7" t="s">
        <v>24</v>
      </c>
      <c r="C7" s="7" t="s">
        <v>106</v>
      </c>
      <c r="D7" s="7" t="s">
        <v>106</v>
      </c>
      <c r="E7" s="2" t="s">
        <v>82</v>
      </c>
      <c r="F7" s="60">
        <v>0.42</v>
      </c>
      <c r="G7" s="58" t="s">
        <v>11</v>
      </c>
      <c r="H7" s="47">
        <v>1.1</v>
      </c>
      <c r="I7" s="48">
        <v>1.6</v>
      </c>
      <c r="J7" s="31">
        <f t="shared" si="0"/>
        <v>26.666666666666668</v>
      </c>
      <c r="K7" s="7" t="s">
        <v>4</v>
      </c>
      <c r="L7" s="59">
        <v>0.78</v>
      </c>
      <c r="M7" s="7" t="s">
        <v>9</v>
      </c>
      <c r="N7" s="32">
        <v>39231</v>
      </c>
      <c r="S7" s="33"/>
      <c r="T7" s="33"/>
      <c r="U7" s="33"/>
    </row>
    <row r="8" spans="1:21" s="1" customFormat="1" ht="25.5">
      <c r="A8" s="1" t="s">
        <v>43</v>
      </c>
      <c r="B8" s="7" t="s">
        <v>24</v>
      </c>
      <c r="C8" s="1" t="s">
        <v>106</v>
      </c>
      <c r="D8" s="1" t="s">
        <v>107</v>
      </c>
      <c r="E8" s="2" t="s">
        <v>82</v>
      </c>
      <c r="F8" s="2">
        <v>0.4</v>
      </c>
      <c r="G8" s="2">
        <v>0.7</v>
      </c>
      <c r="H8" s="11">
        <v>1.1</v>
      </c>
      <c r="I8" s="12">
        <v>1.7</v>
      </c>
      <c r="J8" s="5">
        <f t="shared" si="0"/>
        <v>28.333333333333332</v>
      </c>
      <c r="K8" s="1" t="s">
        <v>4</v>
      </c>
      <c r="L8" s="13">
        <v>1.15</v>
      </c>
      <c r="M8" s="1" t="s">
        <v>9</v>
      </c>
      <c r="N8" s="6">
        <v>39218</v>
      </c>
      <c r="S8" s="8"/>
      <c r="T8" s="8"/>
      <c r="U8" s="8"/>
    </row>
    <row r="9" spans="1:21" s="1" customFormat="1" ht="25.5">
      <c r="A9" s="7" t="s">
        <v>64</v>
      </c>
      <c r="B9" s="7" t="s">
        <v>24</v>
      </c>
      <c r="C9" s="7" t="s">
        <v>106</v>
      </c>
      <c r="D9" s="7" t="s">
        <v>106</v>
      </c>
      <c r="E9" s="2" t="s">
        <v>82</v>
      </c>
      <c r="F9" s="10">
        <v>0.5</v>
      </c>
      <c r="G9" s="2">
        <v>0.7</v>
      </c>
      <c r="H9" s="11">
        <v>1.1</v>
      </c>
      <c r="I9" s="12">
        <v>1.8</v>
      </c>
      <c r="J9" s="5">
        <f t="shared" si="0"/>
        <v>30</v>
      </c>
      <c r="K9" s="1" t="s">
        <v>4</v>
      </c>
      <c r="L9" s="13">
        <v>1.2</v>
      </c>
      <c r="M9" s="1" t="s">
        <v>9</v>
      </c>
      <c r="N9" s="6">
        <v>39224</v>
      </c>
      <c r="S9" s="8"/>
      <c r="T9" s="8"/>
      <c r="U9" s="8"/>
    </row>
    <row r="10" spans="1:21" s="1" customFormat="1" ht="38.25">
      <c r="A10" s="1" t="s">
        <v>32</v>
      </c>
      <c r="B10" s="7" t="s">
        <v>24</v>
      </c>
      <c r="C10" s="1" t="s">
        <v>106</v>
      </c>
      <c r="D10" s="1" t="s">
        <v>112</v>
      </c>
      <c r="E10" s="2" t="s">
        <v>82</v>
      </c>
      <c r="F10" s="18" t="s">
        <v>11</v>
      </c>
      <c r="G10" s="18" t="s">
        <v>11</v>
      </c>
      <c r="H10" s="11">
        <v>0.8</v>
      </c>
      <c r="I10" s="12">
        <v>1.86</v>
      </c>
      <c r="J10" s="5">
        <f t="shared" si="0"/>
        <v>31</v>
      </c>
      <c r="K10" s="1" t="s">
        <v>4</v>
      </c>
      <c r="L10" s="13"/>
      <c r="M10" s="1" t="s">
        <v>25</v>
      </c>
      <c r="N10" s="6">
        <v>39223</v>
      </c>
      <c r="S10" s="8"/>
      <c r="T10" s="8"/>
      <c r="U10" s="8"/>
    </row>
    <row r="11" spans="1:21" s="1" customFormat="1" ht="25.5">
      <c r="A11" s="1" t="s">
        <v>28</v>
      </c>
      <c r="B11" s="7" t="s">
        <v>24</v>
      </c>
      <c r="C11" s="1" t="s">
        <v>106</v>
      </c>
      <c r="D11" s="1" t="s">
        <v>107</v>
      </c>
      <c r="E11" s="2" t="s">
        <v>82</v>
      </c>
      <c r="F11" s="2">
        <v>0.4</v>
      </c>
      <c r="G11" s="10">
        <v>0.8</v>
      </c>
      <c r="H11" s="11">
        <f>F11*2.5</f>
        <v>1</v>
      </c>
      <c r="I11" s="4">
        <v>1.9</v>
      </c>
      <c r="J11" s="5">
        <f t="shared" si="0"/>
        <v>31.666666666666664</v>
      </c>
      <c r="K11" s="1" t="s">
        <v>4</v>
      </c>
      <c r="L11" s="13">
        <v>0.74</v>
      </c>
      <c r="M11" s="1" t="s">
        <v>9</v>
      </c>
      <c r="N11" s="6">
        <v>39213</v>
      </c>
      <c r="O11" s="1" t="s">
        <v>29</v>
      </c>
      <c r="S11" s="8"/>
      <c r="T11" s="8"/>
      <c r="U11" s="8"/>
    </row>
    <row r="12" spans="5:21" s="23" customFormat="1" ht="12.75">
      <c r="E12" s="24"/>
      <c r="F12" s="49"/>
      <c r="G12" s="50"/>
      <c r="H12" s="43"/>
      <c r="I12" s="44"/>
      <c r="J12" s="45"/>
      <c r="L12" s="51"/>
      <c r="N12" s="46"/>
      <c r="S12" s="27"/>
      <c r="T12" s="27"/>
      <c r="U12" s="27"/>
    </row>
    <row r="14" spans="1:5" ht="25.5" customHeight="1">
      <c r="A14" s="91" t="s">
        <v>246</v>
      </c>
      <c r="B14" s="91"/>
      <c r="C14" s="91"/>
      <c r="D14" s="91"/>
      <c r="E14" s="91"/>
    </row>
    <row r="15" spans="1:5" ht="12.75">
      <c r="A15" s="90" t="s">
        <v>247</v>
      </c>
      <c r="B15" s="90"/>
      <c r="C15" s="90"/>
      <c r="D15" s="90"/>
      <c r="E15" s="90"/>
    </row>
    <row r="16" spans="1:5" ht="25.5">
      <c r="A16" s="57"/>
      <c r="B16" s="57" t="s">
        <v>46</v>
      </c>
      <c r="C16" s="57" t="s">
        <v>163</v>
      </c>
      <c r="D16" s="57" t="s">
        <v>51</v>
      </c>
      <c r="E16" s="57" t="s">
        <v>164</v>
      </c>
    </row>
    <row r="17" spans="1:5" s="68" customFormat="1" ht="12.75">
      <c r="A17" s="70" t="s">
        <v>167</v>
      </c>
      <c r="B17" s="70" t="s">
        <v>177</v>
      </c>
      <c r="C17" s="78">
        <f>AVERAGE(H3:H11)</f>
        <v>0.9477777777777779</v>
      </c>
      <c r="D17" s="78">
        <f>AVERAGE(I3:I11)</f>
        <v>1.6066666666666665</v>
      </c>
      <c r="E17" s="79">
        <f>(D17/6)*100</f>
        <v>26.77777777777777</v>
      </c>
    </row>
    <row r="18" spans="1:5" ht="12.75">
      <c r="A18" s="54" t="s">
        <v>165</v>
      </c>
      <c r="B18" s="55" t="s">
        <v>210</v>
      </c>
      <c r="C18" s="80">
        <v>1</v>
      </c>
      <c r="D18" s="80">
        <v>1.9</v>
      </c>
      <c r="E18" s="81">
        <f aca="true" t="shared" si="1" ref="E18:E25">(D18/6)*100</f>
        <v>31.666666666666664</v>
      </c>
    </row>
    <row r="19" spans="1:5" ht="38.25">
      <c r="A19" s="54"/>
      <c r="B19" s="55" t="s">
        <v>211</v>
      </c>
      <c r="C19" s="80">
        <v>0.8</v>
      </c>
      <c r="D19" s="80">
        <v>1.9</v>
      </c>
      <c r="E19" s="81">
        <f t="shared" si="1"/>
        <v>31.666666666666664</v>
      </c>
    </row>
    <row r="20" spans="1:5" ht="25.5">
      <c r="A20" s="54" t="s">
        <v>166</v>
      </c>
      <c r="B20" s="56" t="s">
        <v>212</v>
      </c>
      <c r="C20" s="80">
        <v>0.8</v>
      </c>
      <c r="D20" s="80">
        <v>1</v>
      </c>
      <c r="E20" s="81">
        <f t="shared" si="1"/>
        <v>16.666666666666664</v>
      </c>
    </row>
    <row r="21" spans="1:5" s="68" customFormat="1" ht="12.75">
      <c r="A21" s="70" t="s">
        <v>168</v>
      </c>
      <c r="B21" s="71" t="s">
        <v>177</v>
      </c>
      <c r="C21" s="78">
        <f>AVERAGE(H4:H11)</f>
        <v>0.9787499999999999</v>
      </c>
      <c r="D21" s="78">
        <f>AVERAGE(I4:I11)</f>
        <v>1.6075</v>
      </c>
      <c r="E21" s="79">
        <f t="shared" si="1"/>
        <v>26.791666666666664</v>
      </c>
    </row>
    <row r="22" spans="1:5" ht="12.75">
      <c r="A22" s="54" t="s">
        <v>169</v>
      </c>
      <c r="B22" s="55" t="s">
        <v>210</v>
      </c>
      <c r="C22" s="80">
        <v>1</v>
      </c>
      <c r="D22" s="80">
        <v>1.9</v>
      </c>
      <c r="E22" s="81">
        <f t="shared" si="1"/>
        <v>31.666666666666664</v>
      </c>
    </row>
    <row r="23" spans="1:5" ht="38.25">
      <c r="A23" s="54"/>
      <c r="B23" s="55" t="s">
        <v>211</v>
      </c>
      <c r="C23" s="80">
        <v>0.8</v>
      </c>
      <c r="D23" s="80">
        <v>1.9</v>
      </c>
      <c r="E23" s="81">
        <f t="shared" si="1"/>
        <v>31.666666666666664</v>
      </c>
    </row>
    <row r="24" spans="1:5" ht="25.5">
      <c r="A24" s="54" t="s">
        <v>170</v>
      </c>
      <c r="B24" s="56" t="s">
        <v>212</v>
      </c>
      <c r="C24" s="80">
        <v>0.8</v>
      </c>
      <c r="D24" s="80">
        <v>1</v>
      </c>
      <c r="E24" s="81">
        <f t="shared" si="1"/>
        <v>16.666666666666664</v>
      </c>
    </row>
    <row r="25" spans="1:5" s="68" customFormat="1" ht="25.5">
      <c r="A25" s="70" t="s">
        <v>171</v>
      </c>
      <c r="B25" s="71" t="s">
        <v>213</v>
      </c>
      <c r="C25" s="83">
        <f>H3</f>
        <v>0.7</v>
      </c>
      <c r="D25" s="83">
        <f>I3</f>
        <v>1.6</v>
      </c>
      <c r="E25" s="79">
        <f t="shared" si="1"/>
        <v>26.666666666666668</v>
      </c>
    </row>
  </sheetData>
  <mergeCells count="3">
    <mergeCell ref="A14:E14"/>
    <mergeCell ref="A15:E15"/>
    <mergeCell ref="A1:E1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I22" sqref="I22"/>
    </sheetView>
  </sheetViews>
  <sheetFormatPr defaultColWidth="9.140625" defaultRowHeight="12.75"/>
  <cols>
    <col min="1" max="1" width="21.8515625" style="0" customWidth="1"/>
    <col min="2" max="2" width="16.7109375" style="0" customWidth="1"/>
    <col min="3" max="3" width="15.57421875" style="0" customWidth="1"/>
    <col min="4" max="4" width="29.57421875" style="0" customWidth="1"/>
    <col min="12" max="12" width="6.140625" style="0" customWidth="1"/>
    <col min="13" max="13" width="11.8515625" style="0" customWidth="1"/>
    <col min="14" max="14" width="11.140625" style="0" customWidth="1"/>
    <col min="15" max="15" width="50.7109375" style="0" customWidth="1"/>
  </cols>
  <sheetData>
    <row r="1" spans="1:7" ht="20.25">
      <c r="A1" s="94" t="s">
        <v>258</v>
      </c>
      <c r="B1" s="94"/>
      <c r="C1" s="94"/>
      <c r="D1" s="94"/>
      <c r="E1" s="94"/>
      <c r="F1" s="94"/>
      <c r="G1" s="94"/>
    </row>
    <row r="2" spans="1:21" s="23" customFormat="1" ht="51">
      <c r="A2" s="23" t="s">
        <v>44</v>
      </c>
      <c r="B2" s="23" t="s">
        <v>45</v>
      </c>
      <c r="C2" s="23" t="s">
        <v>242</v>
      </c>
      <c r="D2" s="23" t="s">
        <v>46</v>
      </c>
      <c r="E2" s="24" t="s">
        <v>47</v>
      </c>
      <c r="F2" s="24" t="s">
        <v>48</v>
      </c>
      <c r="G2" s="24" t="s">
        <v>49</v>
      </c>
      <c r="H2" s="25" t="s">
        <v>50</v>
      </c>
      <c r="I2" s="26" t="s">
        <v>51</v>
      </c>
      <c r="J2" s="24" t="s">
        <v>52</v>
      </c>
      <c r="K2" s="23" t="s">
        <v>53</v>
      </c>
      <c r="L2" s="23" t="s">
        <v>54</v>
      </c>
      <c r="M2" s="23" t="s">
        <v>55</v>
      </c>
      <c r="N2" s="23" t="s">
        <v>56</v>
      </c>
      <c r="O2" s="23" t="s">
        <v>57</v>
      </c>
      <c r="S2" s="27"/>
      <c r="T2" s="27"/>
      <c r="U2" s="27"/>
    </row>
    <row r="3" spans="1:21" s="1" customFormat="1" ht="25.5">
      <c r="A3" s="7" t="s">
        <v>0</v>
      </c>
      <c r="B3" s="7" t="s">
        <v>1</v>
      </c>
      <c r="C3" s="7" t="s">
        <v>113</v>
      </c>
      <c r="D3" s="7" t="s">
        <v>114</v>
      </c>
      <c r="E3" s="9" t="s">
        <v>11</v>
      </c>
      <c r="F3" s="9">
        <v>0.3</v>
      </c>
      <c r="G3" s="58">
        <v>0.6</v>
      </c>
      <c r="H3" s="47">
        <f>F3*2.5</f>
        <v>0.75</v>
      </c>
      <c r="I3" s="30">
        <v>1.5</v>
      </c>
      <c r="J3" s="31">
        <f aca="true" t="shared" si="0" ref="J3:J17">I3/6*100</f>
        <v>25</v>
      </c>
      <c r="K3" s="7" t="s">
        <v>4</v>
      </c>
      <c r="L3" s="59"/>
      <c r="M3" s="7" t="s">
        <v>9</v>
      </c>
      <c r="N3" s="32">
        <v>39231</v>
      </c>
      <c r="O3" s="7" t="s">
        <v>6</v>
      </c>
      <c r="S3" s="8"/>
      <c r="T3" s="8"/>
      <c r="U3" s="8"/>
    </row>
    <row r="4" spans="1:21" s="1" customFormat="1" ht="25.5">
      <c r="A4" s="1" t="s">
        <v>13</v>
      </c>
      <c r="B4" s="7" t="s">
        <v>1</v>
      </c>
      <c r="C4" s="1" t="s">
        <v>113</v>
      </c>
      <c r="D4" s="1" t="s">
        <v>115</v>
      </c>
      <c r="E4" s="9" t="s">
        <v>11</v>
      </c>
      <c r="F4" s="2">
        <v>0.49</v>
      </c>
      <c r="G4" s="2">
        <v>0.9</v>
      </c>
      <c r="H4" s="11">
        <v>1.2</v>
      </c>
      <c r="I4" s="12">
        <v>2.2</v>
      </c>
      <c r="J4" s="5">
        <f t="shared" si="0"/>
        <v>36.66666666666667</v>
      </c>
      <c r="K4" s="1" t="s">
        <v>4</v>
      </c>
      <c r="L4" s="13"/>
      <c r="M4" s="1" t="s">
        <v>9</v>
      </c>
      <c r="N4" s="6">
        <v>39224</v>
      </c>
      <c r="S4" s="8"/>
      <c r="T4" s="8"/>
      <c r="U4" s="8"/>
    </row>
    <row r="5" spans="1:21" s="1" customFormat="1" ht="25.5">
      <c r="A5" s="1" t="s">
        <v>116</v>
      </c>
      <c r="B5" s="7" t="s">
        <v>19</v>
      </c>
      <c r="C5" s="1" t="s">
        <v>113</v>
      </c>
      <c r="D5" s="1" t="s">
        <v>117</v>
      </c>
      <c r="E5" s="9" t="s">
        <v>11</v>
      </c>
      <c r="F5" s="2">
        <v>0.4</v>
      </c>
      <c r="G5" s="2">
        <v>0.9</v>
      </c>
      <c r="H5" s="3">
        <v>1.1</v>
      </c>
      <c r="I5" s="4">
        <v>2.2</v>
      </c>
      <c r="J5" s="5">
        <f t="shared" si="0"/>
        <v>36.66666666666667</v>
      </c>
      <c r="K5" s="1" t="s">
        <v>4</v>
      </c>
      <c r="M5" s="1" t="s">
        <v>9</v>
      </c>
      <c r="N5" s="6">
        <v>39217</v>
      </c>
      <c r="S5" s="8"/>
      <c r="T5" s="8"/>
      <c r="U5" s="8"/>
    </row>
    <row r="6" spans="1:21" s="1" customFormat="1" ht="25.5">
      <c r="A6" s="1" t="s">
        <v>21</v>
      </c>
      <c r="B6" s="7" t="s">
        <v>19</v>
      </c>
      <c r="C6" s="1" t="s">
        <v>113</v>
      </c>
      <c r="D6" s="1" t="s">
        <v>118</v>
      </c>
      <c r="E6" s="9" t="s">
        <v>11</v>
      </c>
      <c r="F6" s="2">
        <v>0.4</v>
      </c>
      <c r="G6" s="2">
        <v>0.9</v>
      </c>
      <c r="H6" s="11">
        <v>1</v>
      </c>
      <c r="I6" s="12">
        <v>2.3</v>
      </c>
      <c r="J6" s="5">
        <f t="shared" si="0"/>
        <v>38.33333333333333</v>
      </c>
      <c r="K6" s="1" t="s">
        <v>4</v>
      </c>
      <c r="L6" s="13">
        <v>1.9</v>
      </c>
      <c r="M6" s="1" t="s">
        <v>9</v>
      </c>
      <c r="N6" s="6">
        <v>39218</v>
      </c>
      <c r="S6" s="8"/>
      <c r="T6" s="8"/>
      <c r="U6" s="8"/>
    </row>
    <row r="7" spans="1:21" s="1" customFormat="1" ht="25.5">
      <c r="A7" s="7" t="s">
        <v>147</v>
      </c>
      <c r="B7" s="7" t="s">
        <v>19</v>
      </c>
      <c r="C7" s="7" t="s">
        <v>113</v>
      </c>
      <c r="D7" s="7" t="s">
        <v>187</v>
      </c>
      <c r="E7" s="9" t="s">
        <v>11</v>
      </c>
      <c r="F7" s="60">
        <v>0.5</v>
      </c>
      <c r="G7" s="60">
        <v>1.18</v>
      </c>
      <c r="H7" s="47">
        <v>1.3</v>
      </c>
      <c r="I7" s="48">
        <v>3</v>
      </c>
      <c r="J7" s="5">
        <f t="shared" si="0"/>
        <v>50</v>
      </c>
      <c r="K7" s="1" t="s">
        <v>4</v>
      </c>
      <c r="L7" s="7"/>
      <c r="M7" s="7" t="s">
        <v>9</v>
      </c>
      <c r="N7" s="32">
        <v>39231</v>
      </c>
      <c r="O7" s="7"/>
      <c r="S7" s="8"/>
      <c r="T7" s="8"/>
      <c r="U7" s="8"/>
    </row>
    <row r="8" spans="1:21" s="1" customFormat="1" ht="25.5">
      <c r="A8" s="1" t="s">
        <v>30</v>
      </c>
      <c r="B8" s="7" t="s">
        <v>24</v>
      </c>
      <c r="C8" s="1" t="s">
        <v>113</v>
      </c>
      <c r="D8" s="1" t="s">
        <v>206</v>
      </c>
      <c r="E8" s="9" t="s">
        <v>11</v>
      </c>
      <c r="F8" s="2">
        <v>0.34</v>
      </c>
      <c r="G8" s="10" t="s">
        <v>82</v>
      </c>
      <c r="H8" s="3">
        <v>0.8</v>
      </c>
      <c r="I8" s="4">
        <v>1.6</v>
      </c>
      <c r="J8" s="5">
        <f t="shared" si="0"/>
        <v>26.666666666666668</v>
      </c>
      <c r="K8" s="1" t="s">
        <v>4</v>
      </c>
      <c r="L8" s="1">
        <v>1.69</v>
      </c>
      <c r="M8" s="1" t="s">
        <v>9</v>
      </c>
      <c r="N8" s="6">
        <v>39218</v>
      </c>
      <c r="S8" s="8"/>
      <c r="T8" s="8"/>
      <c r="U8" s="8"/>
    </row>
    <row r="9" spans="1:21" s="1" customFormat="1" ht="25.5">
      <c r="A9" s="1" t="s">
        <v>41</v>
      </c>
      <c r="B9" s="7" t="s">
        <v>24</v>
      </c>
      <c r="C9" s="1" t="s">
        <v>113</v>
      </c>
      <c r="D9" s="1" t="s">
        <v>119</v>
      </c>
      <c r="E9" s="9" t="s">
        <v>11</v>
      </c>
      <c r="F9" s="2">
        <v>0.3</v>
      </c>
      <c r="G9" s="2">
        <v>0.8</v>
      </c>
      <c r="H9" s="3">
        <v>0.7</v>
      </c>
      <c r="I9" s="4">
        <v>1.8</v>
      </c>
      <c r="J9" s="5">
        <f t="shared" si="0"/>
        <v>30</v>
      </c>
      <c r="K9" s="1" t="s">
        <v>4</v>
      </c>
      <c r="L9" s="1">
        <v>1.49</v>
      </c>
      <c r="M9" s="1" t="s">
        <v>9</v>
      </c>
      <c r="N9" s="6">
        <v>39217</v>
      </c>
      <c r="S9" s="8"/>
      <c r="T9" s="8"/>
      <c r="U9" s="8"/>
    </row>
    <row r="10" spans="1:21" s="1" customFormat="1" ht="25.5">
      <c r="A10" s="7" t="s">
        <v>33</v>
      </c>
      <c r="B10" s="7" t="s">
        <v>24</v>
      </c>
      <c r="C10" s="7" t="s">
        <v>113</v>
      </c>
      <c r="D10" s="7" t="s">
        <v>120</v>
      </c>
      <c r="E10" s="9" t="s">
        <v>11</v>
      </c>
      <c r="F10" s="9" t="s">
        <v>11</v>
      </c>
      <c r="G10" s="9" t="s">
        <v>11</v>
      </c>
      <c r="H10" s="29" t="s">
        <v>11</v>
      </c>
      <c r="I10" s="4">
        <v>1.83</v>
      </c>
      <c r="J10" s="5">
        <f t="shared" si="0"/>
        <v>30.5</v>
      </c>
      <c r="L10" s="13">
        <v>1.7</v>
      </c>
      <c r="M10" s="1" t="s">
        <v>25</v>
      </c>
      <c r="N10" s="6">
        <v>39224</v>
      </c>
      <c r="S10" s="8"/>
      <c r="T10" s="8"/>
      <c r="U10" s="8"/>
    </row>
    <row r="11" spans="1:21" s="1" customFormat="1" ht="25.5">
      <c r="A11" s="1" t="s">
        <v>28</v>
      </c>
      <c r="B11" s="7" t="s">
        <v>24</v>
      </c>
      <c r="C11" s="1" t="s">
        <v>113</v>
      </c>
      <c r="D11" s="1" t="s">
        <v>121</v>
      </c>
      <c r="E11" s="9" t="s">
        <v>11</v>
      </c>
      <c r="F11" s="2">
        <v>0.3</v>
      </c>
      <c r="G11" s="10">
        <v>0.8</v>
      </c>
      <c r="H11" s="11">
        <f>F11*2.5</f>
        <v>0.75</v>
      </c>
      <c r="I11" s="4">
        <v>1.9</v>
      </c>
      <c r="J11" s="5">
        <f t="shared" si="0"/>
        <v>31.666666666666664</v>
      </c>
      <c r="K11" s="1" t="s">
        <v>4</v>
      </c>
      <c r="L11" s="13">
        <v>1.3</v>
      </c>
      <c r="M11" s="1" t="s">
        <v>9</v>
      </c>
      <c r="N11" s="6">
        <v>39213</v>
      </c>
      <c r="O11" s="1" t="s">
        <v>29</v>
      </c>
      <c r="S11" s="8"/>
      <c r="T11" s="8"/>
      <c r="U11" s="8"/>
    </row>
    <row r="12" spans="1:21" s="1" customFormat="1" ht="25.5">
      <c r="A12" s="1" t="s">
        <v>26</v>
      </c>
      <c r="B12" s="7" t="s">
        <v>24</v>
      </c>
      <c r="C12" s="1" t="s">
        <v>113</v>
      </c>
      <c r="D12" s="1" t="s">
        <v>122</v>
      </c>
      <c r="E12" s="9" t="s">
        <v>11</v>
      </c>
      <c r="F12" s="2" t="s">
        <v>11</v>
      </c>
      <c r="G12" s="14">
        <v>0.76</v>
      </c>
      <c r="H12" s="3" t="s">
        <v>11</v>
      </c>
      <c r="I12" s="15">
        <f>G12*2.5</f>
        <v>1.9</v>
      </c>
      <c r="J12" s="5">
        <f t="shared" si="0"/>
        <v>31.666666666666664</v>
      </c>
      <c r="M12" s="1" t="s">
        <v>5</v>
      </c>
      <c r="N12" s="6">
        <v>39218</v>
      </c>
      <c r="O12" s="16" t="s">
        <v>27</v>
      </c>
      <c r="S12" s="8"/>
      <c r="T12" s="8"/>
      <c r="U12" s="8"/>
    </row>
    <row r="13" spans="1:21" s="1" customFormat="1" ht="25.5">
      <c r="A13" s="1" t="s">
        <v>62</v>
      </c>
      <c r="B13" s="7" t="s">
        <v>24</v>
      </c>
      <c r="C13" s="1" t="s">
        <v>113</v>
      </c>
      <c r="D13" s="1" t="s">
        <v>123</v>
      </c>
      <c r="E13" s="9" t="s">
        <v>11</v>
      </c>
      <c r="F13" s="2">
        <v>0.4</v>
      </c>
      <c r="G13" s="2">
        <v>0.8</v>
      </c>
      <c r="H13" s="3">
        <v>1</v>
      </c>
      <c r="I13" s="4">
        <v>2</v>
      </c>
      <c r="J13" s="5">
        <f t="shared" si="0"/>
        <v>33.33333333333333</v>
      </c>
      <c r="K13" s="1" t="s">
        <v>4</v>
      </c>
      <c r="M13" s="1" t="s">
        <v>25</v>
      </c>
      <c r="N13" s="6">
        <v>39217</v>
      </c>
      <c r="S13" s="8"/>
      <c r="T13" s="8"/>
      <c r="U13" s="8"/>
    </row>
    <row r="14" spans="1:21" s="1" customFormat="1" ht="25.5">
      <c r="A14" s="7" t="s">
        <v>31</v>
      </c>
      <c r="B14" s="7" t="s">
        <v>24</v>
      </c>
      <c r="C14" s="7" t="s">
        <v>113</v>
      </c>
      <c r="D14" s="7" t="s">
        <v>119</v>
      </c>
      <c r="E14" s="9" t="s">
        <v>11</v>
      </c>
      <c r="F14" s="10">
        <v>0.4</v>
      </c>
      <c r="G14" s="10" t="s">
        <v>11</v>
      </c>
      <c r="H14" s="11">
        <v>1</v>
      </c>
      <c r="I14" s="12">
        <v>2.2</v>
      </c>
      <c r="J14" s="5">
        <f t="shared" si="0"/>
        <v>36.66666666666667</v>
      </c>
      <c r="K14" s="1" t="s">
        <v>4</v>
      </c>
      <c r="L14" s="13">
        <v>1.6</v>
      </c>
      <c r="M14" s="1" t="s">
        <v>9</v>
      </c>
      <c r="N14" s="6">
        <v>39224</v>
      </c>
      <c r="S14" s="8"/>
      <c r="T14" s="8"/>
      <c r="U14" s="8"/>
    </row>
    <row r="15" spans="1:21" s="1" customFormat="1" ht="25.5">
      <c r="A15" s="1" t="s">
        <v>43</v>
      </c>
      <c r="B15" s="7" t="s">
        <v>24</v>
      </c>
      <c r="C15" s="1" t="s">
        <v>113</v>
      </c>
      <c r="D15" s="1" t="s">
        <v>124</v>
      </c>
      <c r="E15" s="9" t="s">
        <v>11</v>
      </c>
      <c r="F15" s="2">
        <v>0.6</v>
      </c>
      <c r="G15" s="2">
        <v>1.4</v>
      </c>
      <c r="H15" s="11">
        <v>1</v>
      </c>
      <c r="I15" s="12">
        <v>2.4</v>
      </c>
      <c r="J15" s="5">
        <f t="shared" si="0"/>
        <v>40</v>
      </c>
      <c r="K15" s="1" t="s">
        <v>4</v>
      </c>
      <c r="L15" s="13">
        <v>1.3</v>
      </c>
      <c r="M15" s="1" t="s">
        <v>9</v>
      </c>
      <c r="N15" s="6">
        <v>39218</v>
      </c>
      <c r="S15" s="8"/>
      <c r="T15" s="8"/>
      <c r="U15" s="8"/>
    </row>
    <row r="16" spans="1:21" s="7" customFormat="1" ht="25.5">
      <c r="A16" s="7" t="s">
        <v>64</v>
      </c>
      <c r="B16" s="7" t="s">
        <v>24</v>
      </c>
      <c r="C16" s="7" t="s">
        <v>113</v>
      </c>
      <c r="D16" s="7" t="s">
        <v>115</v>
      </c>
      <c r="E16" s="9" t="s">
        <v>11</v>
      </c>
      <c r="F16" s="10">
        <v>0.5</v>
      </c>
      <c r="G16" s="2">
        <v>1</v>
      </c>
      <c r="H16" s="11">
        <v>1.2</v>
      </c>
      <c r="I16" s="12">
        <v>2.4</v>
      </c>
      <c r="J16" s="5">
        <f t="shared" si="0"/>
        <v>40</v>
      </c>
      <c r="K16" s="1" t="s">
        <v>4</v>
      </c>
      <c r="L16" s="13">
        <v>1.9</v>
      </c>
      <c r="M16" s="1" t="s">
        <v>9</v>
      </c>
      <c r="N16" s="6">
        <v>39224</v>
      </c>
      <c r="O16" s="1"/>
      <c r="S16" s="33"/>
      <c r="T16" s="33"/>
      <c r="U16" s="62"/>
    </row>
    <row r="17" spans="1:21" s="7" customFormat="1" ht="25.5">
      <c r="A17" s="1" t="s">
        <v>32</v>
      </c>
      <c r="B17" s="7" t="s">
        <v>24</v>
      </c>
      <c r="C17" s="1" t="s">
        <v>113</v>
      </c>
      <c r="D17" s="1" t="s">
        <v>125</v>
      </c>
      <c r="E17" s="9" t="s">
        <v>11</v>
      </c>
      <c r="F17" s="18">
        <v>0.45</v>
      </c>
      <c r="G17" s="18">
        <v>1</v>
      </c>
      <c r="H17" s="19">
        <v>1.2</v>
      </c>
      <c r="I17" s="34">
        <v>2.7</v>
      </c>
      <c r="J17" s="5">
        <f t="shared" si="0"/>
        <v>45</v>
      </c>
      <c r="K17" s="1" t="s">
        <v>4</v>
      </c>
      <c r="L17" s="13">
        <v>1.75</v>
      </c>
      <c r="M17" s="1" t="s">
        <v>9</v>
      </c>
      <c r="N17" s="6">
        <v>39213</v>
      </c>
      <c r="O17" s="1"/>
      <c r="S17" s="33"/>
      <c r="T17" s="33"/>
      <c r="U17" s="33"/>
    </row>
    <row r="18" spans="5:21" s="23" customFormat="1" ht="12.75">
      <c r="E18" s="24"/>
      <c r="F18" s="24"/>
      <c r="G18" s="50"/>
      <c r="H18" s="74"/>
      <c r="I18" s="52"/>
      <c r="J18" s="45"/>
      <c r="L18" s="51"/>
      <c r="N18" s="46"/>
      <c r="S18" s="27"/>
      <c r="T18" s="27"/>
      <c r="U18" s="27"/>
    </row>
    <row r="19" spans="1:5" ht="15.75">
      <c r="A19" s="89" t="s">
        <v>217</v>
      </c>
      <c r="B19" s="89"/>
      <c r="C19" s="89"/>
      <c r="D19" s="89"/>
      <c r="E19" s="89"/>
    </row>
    <row r="20" spans="1:5" ht="12.75">
      <c r="A20" s="90" t="s">
        <v>248</v>
      </c>
      <c r="B20" s="90"/>
      <c r="C20" s="90"/>
      <c r="D20" s="90"/>
      <c r="E20" s="90"/>
    </row>
    <row r="21" spans="1:5" ht="25.5">
      <c r="A21" s="57"/>
      <c r="B21" s="57" t="s">
        <v>46</v>
      </c>
      <c r="C21" s="57" t="s">
        <v>163</v>
      </c>
      <c r="D21" s="57" t="s">
        <v>51</v>
      </c>
      <c r="E21" s="57" t="s">
        <v>164</v>
      </c>
    </row>
    <row r="22" spans="1:5" s="68" customFormat="1" ht="12.75">
      <c r="A22" s="53" t="s">
        <v>167</v>
      </c>
      <c r="B22" s="53" t="s">
        <v>177</v>
      </c>
      <c r="C22" s="78">
        <f>AVERAGE(H3:H17)</f>
        <v>0.9999999999999999</v>
      </c>
      <c r="D22" s="78">
        <f>AVERAGE(I3:I17)</f>
        <v>2.1286666666666663</v>
      </c>
      <c r="E22" s="79">
        <f>(D22/6)*100</f>
        <v>35.47777777777777</v>
      </c>
    </row>
    <row r="23" spans="1:5" ht="71.25" customHeight="1">
      <c r="A23" s="57" t="s">
        <v>165</v>
      </c>
      <c r="B23" s="55" t="s">
        <v>203</v>
      </c>
      <c r="C23" s="80">
        <v>1.3</v>
      </c>
      <c r="D23" s="80">
        <v>3</v>
      </c>
      <c r="E23" s="81">
        <f aca="true" t="shared" si="1" ref="E23:E33">(D23/6)*100</f>
        <v>50</v>
      </c>
    </row>
    <row r="24" spans="1:5" ht="25.5">
      <c r="A24" s="57" t="s">
        <v>166</v>
      </c>
      <c r="B24" s="56" t="s">
        <v>204</v>
      </c>
      <c r="C24" s="80">
        <v>0.8</v>
      </c>
      <c r="D24" s="80">
        <v>1.5</v>
      </c>
      <c r="E24" s="81">
        <f t="shared" si="1"/>
        <v>25</v>
      </c>
    </row>
    <row r="25" spans="1:5" s="68" customFormat="1" ht="12.75">
      <c r="A25" s="53" t="s">
        <v>168</v>
      </c>
      <c r="B25" s="53" t="s">
        <v>177</v>
      </c>
      <c r="C25" s="78">
        <f>AVERAGE(H8:H17)</f>
        <v>0.95625</v>
      </c>
      <c r="D25" s="78">
        <f>AVERAGE(I8:I17)</f>
        <v>2.073</v>
      </c>
      <c r="E25" s="79">
        <f t="shared" si="1"/>
        <v>34.55</v>
      </c>
    </row>
    <row r="26" spans="1:5" ht="38.25">
      <c r="A26" s="57" t="s">
        <v>169</v>
      </c>
      <c r="B26" s="55" t="s">
        <v>205</v>
      </c>
      <c r="C26" s="82">
        <v>1.2</v>
      </c>
      <c r="D26" s="82">
        <v>2.7</v>
      </c>
      <c r="E26" s="81">
        <f t="shared" si="1"/>
        <v>45</v>
      </c>
    </row>
    <row r="27" spans="1:5" ht="38.25">
      <c r="A27" s="57" t="s">
        <v>170</v>
      </c>
      <c r="B27" s="56" t="s">
        <v>207</v>
      </c>
      <c r="C27" s="80">
        <v>0.8</v>
      </c>
      <c r="D27" s="80">
        <v>1.6</v>
      </c>
      <c r="E27" s="81">
        <f t="shared" si="1"/>
        <v>26.666666666666668</v>
      </c>
    </row>
    <row r="28" spans="1:5" s="68" customFormat="1" ht="12.75">
      <c r="A28" s="53" t="s">
        <v>171</v>
      </c>
      <c r="B28" s="71" t="s">
        <v>177</v>
      </c>
      <c r="C28" s="78">
        <f>AVERAGE(H3:H4)</f>
        <v>0.975</v>
      </c>
      <c r="D28" s="83">
        <f>AVERAGE(I3:I4)</f>
        <v>1.85</v>
      </c>
      <c r="E28" s="79">
        <f t="shared" si="1"/>
        <v>30.833333333333336</v>
      </c>
    </row>
    <row r="29" spans="1:5" ht="51">
      <c r="A29" s="57" t="s">
        <v>172</v>
      </c>
      <c r="B29" s="56" t="s">
        <v>208</v>
      </c>
      <c r="C29" s="80">
        <v>1.2</v>
      </c>
      <c r="D29" s="80">
        <v>2.2</v>
      </c>
      <c r="E29" s="81">
        <f t="shared" si="1"/>
        <v>36.66666666666667</v>
      </c>
    </row>
    <row r="30" spans="1:5" ht="25.5">
      <c r="A30" s="57" t="s">
        <v>173</v>
      </c>
      <c r="B30" s="57" t="s">
        <v>204</v>
      </c>
      <c r="C30" s="80">
        <f>H3</f>
        <v>0.75</v>
      </c>
      <c r="D30" s="72">
        <f>I3</f>
        <v>1.5</v>
      </c>
      <c r="E30" s="81">
        <f t="shared" si="1"/>
        <v>25</v>
      </c>
    </row>
    <row r="31" spans="1:5" s="68" customFormat="1" ht="12.75">
      <c r="A31" s="53" t="s">
        <v>174</v>
      </c>
      <c r="B31" s="71" t="s">
        <v>177</v>
      </c>
      <c r="C31" s="78">
        <f>AVERAGE(H5:H7)</f>
        <v>1.1333333333333335</v>
      </c>
      <c r="D31" s="83">
        <f>AVERAGE(I5:I7)</f>
        <v>2.5</v>
      </c>
      <c r="E31" s="79">
        <f t="shared" si="1"/>
        <v>41.66666666666667</v>
      </c>
    </row>
    <row r="32" spans="1:5" ht="63.75">
      <c r="A32" s="57" t="s">
        <v>175</v>
      </c>
      <c r="B32" s="55" t="s">
        <v>203</v>
      </c>
      <c r="C32" s="80">
        <v>1.3</v>
      </c>
      <c r="D32" s="80">
        <v>3</v>
      </c>
      <c r="E32" s="81">
        <f t="shared" si="1"/>
        <v>50</v>
      </c>
    </row>
    <row r="33" spans="1:5" ht="51">
      <c r="A33" s="57" t="s">
        <v>176</v>
      </c>
      <c r="B33" s="57" t="s">
        <v>209</v>
      </c>
      <c r="C33" s="72">
        <v>1.1</v>
      </c>
      <c r="D33" s="72">
        <v>2.2</v>
      </c>
      <c r="E33" s="81">
        <f t="shared" si="1"/>
        <v>36.66666666666667</v>
      </c>
    </row>
  </sheetData>
  <mergeCells count="3">
    <mergeCell ref="A19:E19"/>
    <mergeCell ref="A20:E20"/>
    <mergeCell ref="A1:G1"/>
  </mergeCells>
  <printOptions/>
  <pageMargins left="0.75" right="0.75" top="1" bottom="1" header="0.5" footer="0.5"/>
  <pageSetup horizontalDpi="600" verticalDpi="600" orientation="landscape" paperSize="9" scale="53" r:id="rId1"/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G22" sqref="G22"/>
    </sheetView>
  </sheetViews>
  <sheetFormatPr defaultColWidth="9.140625" defaultRowHeight="12.75"/>
  <cols>
    <col min="1" max="1" width="25.57421875" style="0" customWidth="1"/>
    <col min="2" max="2" width="21.00390625" style="0" customWidth="1"/>
    <col min="3" max="3" width="17.00390625" style="0" customWidth="1"/>
    <col min="4" max="4" width="19.57421875" style="0" customWidth="1"/>
    <col min="12" max="12" width="6.140625" style="0" customWidth="1"/>
    <col min="13" max="13" width="11.28125" style="0" customWidth="1"/>
    <col min="14" max="14" width="11.8515625" style="0" customWidth="1"/>
    <col min="15" max="15" width="60.00390625" style="0" customWidth="1"/>
  </cols>
  <sheetData>
    <row r="1" spans="1:5" ht="20.25">
      <c r="A1" s="94" t="s">
        <v>259</v>
      </c>
      <c r="B1" s="94"/>
      <c r="C1" s="94"/>
      <c r="D1" s="94"/>
      <c r="E1" s="94"/>
    </row>
    <row r="2" spans="1:21" s="23" customFormat="1" ht="51">
      <c r="A2" s="23" t="s">
        <v>44</v>
      </c>
      <c r="B2" s="23" t="s">
        <v>45</v>
      </c>
      <c r="C2" s="23" t="s">
        <v>242</v>
      </c>
      <c r="D2" s="23" t="s">
        <v>46</v>
      </c>
      <c r="E2" s="24" t="s">
        <v>47</v>
      </c>
      <c r="F2" s="24" t="s">
        <v>48</v>
      </c>
      <c r="G2" s="24" t="s">
        <v>49</v>
      </c>
      <c r="H2" s="25" t="s">
        <v>50</v>
      </c>
      <c r="I2" s="26" t="s">
        <v>51</v>
      </c>
      <c r="J2" s="24" t="s">
        <v>52</v>
      </c>
      <c r="K2" s="23" t="s">
        <v>53</v>
      </c>
      <c r="L2" s="23" t="s">
        <v>54</v>
      </c>
      <c r="M2" s="23" t="s">
        <v>55</v>
      </c>
      <c r="N2" s="23" t="s">
        <v>56</v>
      </c>
      <c r="O2" s="23" t="s">
        <v>57</v>
      </c>
      <c r="S2" s="27"/>
      <c r="T2" s="27"/>
      <c r="U2" s="27"/>
    </row>
    <row r="3" spans="1:21" s="1" customFormat="1" ht="25.5">
      <c r="A3" s="1" t="s">
        <v>59</v>
      </c>
      <c r="B3" s="1" t="s">
        <v>1</v>
      </c>
      <c r="C3" s="1" t="s">
        <v>126</v>
      </c>
      <c r="D3" s="1" t="s">
        <v>127</v>
      </c>
      <c r="E3" s="2" t="s">
        <v>11</v>
      </c>
      <c r="F3" s="10">
        <v>0.3</v>
      </c>
      <c r="G3" s="10">
        <v>0.5</v>
      </c>
      <c r="H3" s="11">
        <v>0.8</v>
      </c>
      <c r="I3" s="12">
        <v>1.3</v>
      </c>
      <c r="J3" s="5">
        <f aca="true" t="shared" si="0" ref="J3:J17">I3/6*100</f>
        <v>21.666666666666668</v>
      </c>
      <c r="K3" s="1" t="s">
        <v>4</v>
      </c>
      <c r="M3" s="1" t="s">
        <v>9</v>
      </c>
      <c r="N3" s="6">
        <v>39217</v>
      </c>
      <c r="S3" s="8"/>
      <c r="T3" s="8"/>
      <c r="U3" s="8"/>
    </row>
    <row r="4" spans="1:21" s="1" customFormat="1" ht="25.5">
      <c r="A4" s="7" t="s">
        <v>128</v>
      </c>
      <c r="B4" s="7" t="s">
        <v>1</v>
      </c>
      <c r="C4" s="7" t="s">
        <v>126</v>
      </c>
      <c r="D4" s="7" t="s">
        <v>126</v>
      </c>
      <c r="E4" s="9">
        <v>151</v>
      </c>
      <c r="F4" s="10">
        <v>0.3</v>
      </c>
      <c r="G4" s="2" t="s">
        <v>11</v>
      </c>
      <c r="H4" s="11">
        <v>0.9</v>
      </c>
      <c r="I4" s="12">
        <v>1.3</v>
      </c>
      <c r="J4" s="5">
        <f t="shared" si="0"/>
        <v>21.666666666666668</v>
      </c>
      <c r="K4" s="1" t="s">
        <v>4</v>
      </c>
      <c r="L4" s="13">
        <v>1.8</v>
      </c>
      <c r="M4" s="1" t="s">
        <v>9</v>
      </c>
      <c r="N4" s="6">
        <v>39224</v>
      </c>
      <c r="S4" s="8"/>
      <c r="T4" s="8"/>
      <c r="U4" s="8"/>
    </row>
    <row r="5" spans="1:21" s="7" customFormat="1" ht="25.5">
      <c r="A5" s="7" t="s">
        <v>10</v>
      </c>
      <c r="B5" s="7" t="s">
        <v>1</v>
      </c>
      <c r="C5" s="7" t="s">
        <v>126</v>
      </c>
      <c r="D5" s="7" t="s">
        <v>126</v>
      </c>
      <c r="E5" s="2" t="s">
        <v>11</v>
      </c>
      <c r="F5" s="9">
        <v>0.27</v>
      </c>
      <c r="G5" s="10" t="s">
        <v>11</v>
      </c>
      <c r="H5" s="29">
        <v>0.7</v>
      </c>
      <c r="I5" s="30">
        <v>1.4</v>
      </c>
      <c r="J5" s="31">
        <f t="shared" si="0"/>
        <v>23.333333333333332</v>
      </c>
      <c r="L5" s="7">
        <v>1.18</v>
      </c>
      <c r="M5" s="7" t="s">
        <v>9</v>
      </c>
      <c r="N5" s="32">
        <v>39217</v>
      </c>
      <c r="O5" s="7" t="s">
        <v>129</v>
      </c>
      <c r="S5" s="33"/>
      <c r="T5" s="33"/>
      <c r="U5" s="33"/>
    </row>
    <row r="6" spans="1:21" s="1" customFormat="1" ht="25.5">
      <c r="A6" s="7" t="s">
        <v>7</v>
      </c>
      <c r="B6" s="7" t="s">
        <v>1</v>
      </c>
      <c r="C6" s="7" t="s">
        <v>126</v>
      </c>
      <c r="D6" s="7" t="s">
        <v>126</v>
      </c>
      <c r="E6" s="2" t="s">
        <v>11</v>
      </c>
      <c r="F6" s="10">
        <v>0.4</v>
      </c>
      <c r="G6" s="2">
        <v>0.6</v>
      </c>
      <c r="H6" s="11">
        <v>0.9</v>
      </c>
      <c r="I6" s="12">
        <v>1.5</v>
      </c>
      <c r="J6" s="5">
        <f t="shared" si="0"/>
        <v>25</v>
      </c>
      <c r="K6" s="1" t="s">
        <v>4</v>
      </c>
      <c r="L6" s="13">
        <v>1.5</v>
      </c>
      <c r="M6" s="1" t="s">
        <v>9</v>
      </c>
      <c r="N6" s="6">
        <v>39224</v>
      </c>
      <c r="S6" s="8"/>
      <c r="T6" s="8"/>
      <c r="U6" s="8"/>
    </row>
    <row r="7" spans="1:21" s="1" customFormat="1" ht="25.5">
      <c r="A7" s="1" t="s">
        <v>0</v>
      </c>
      <c r="B7" s="7" t="s">
        <v>1</v>
      </c>
      <c r="C7" s="1" t="s">
        <v>126</v>
      </c>
      <c r="D7" s="1" t="s">
        <v>130</v>
      </c>
      <c r="E7" s="2" t="s">
        <v>11</v>
      </c>
      <c r="F7" s="2">
        <v>0.4</v>
      </c>
      <c r="G7" s="10">
        <v>0.7</v>
      </c>
      <c r="H7" s="11">
        <f>F7*2.5</f>
        <v>1</v>
      </c>
      <c r="I7" s="4">
        <v>1.7</v>
      </c>
      <c r="J7" s="5">
        <f t="shared" si="0"/>
        <v>28.333333333333332</v>
      </c>
      <c r="K7" s="1" t="s">
        <v>4</v>
      </c>
      <c r="L7" s="13">
        <v>1.18</v>
      </c>
      <c r="M7" s="1" t="s">
        <v>9</v>
      </c>
      <c r="N7" s="6">
        <v>39213</v>
      </c>
      <c r="O7" s="1" t="s">
        <v>6</v>
      </c>
      <c r="S7" s="8"/>
      <c r="T7" s="8"/>
      <c r="U7" s="8"/>
    </row>
    <row r="8" spans="1:21" s="1" customFormat="1" ht="25.5">
      <c r="A8" s="1" t="s">
        <v>13</v>
      </c>
      <c r="B8" s="7" t="s">
        <v>1</v>
      </c>
      <c r="C8" s="1" t="s">
        <v>126</v>
      </c>
      <c r="D8" s="1" t="s">
        <v>131</v>
      </c>
      <c r="E8" s="2" t="s">
        <v>11</v>
      </c>
      <c r="F8" s="2">
        <v>0.45</v>
      </c>
      <c r="G8" s="2">
        <v>0.75</v>
      </c>
      <c r="H8" s="11">
        <v>1.1</v>
      </c>
      <c r="I8" s="12">
        <v>1.9</v>
      </c>
      <c r="J8" s="5">
        <f t="shared" si="0"/>
        <v>31.666666666666664</v>
      </c>
      <c r="K8" s="1" t="s">
        <v>4</v>
      </c>
      <c r="L8" s="13">
        <v>1.3</v>
      </c>
      <c r="M8" s="1" t="s">
        <v>9</v>
      </c>
      <c r="N8" s="6">
        <v>39218</v>
      </c>
      <c r="S8" s="8"/>
      <c r="T8" s="8"/>
      <c r="U8" s="8"/>
    </row>
    <row r="9" spans="1:21" s="1" customFormat="1" ht="25.5">
      <c r="A9" s="1" t="s">
        <v>26</v>
      </c>
      <c r="B9" s="1" t="s">
        <v>24</v>
      </c>
      <c r="C9" s="1" t="s">
        <v>126</v>
      </c>
      <c r="D9" s="1" t="s">
        <v>250</v>
      </c>
      <c r="E9" s="2" t="s">
        <v>11</v>
      </c>
      <c r="F9" s="2" t="s">
        <v>11</v>
      </c>
      <c r="G9" s="14">
        <v>0.597</v>
      </c>
      <c r="H9" s="3" t="s">
        <v>11</v>
      </c>
      <c r="I9" s="15">
        <f>G9*2.5</f>
        <v>1.4925</v>
      </c>
      <c r="J9" s="5">
        <f t="shared" si="0"/>
        <v>24.875</v>
      </c>
      <c r="M9" s="1" t="s">
        <v>5</v>
      </c>
      <c r="N9" s="6">
        <v>39218</v>
      </c>
      <c r="O9" s="16" t="s">
        <v>27</v>
      </c>
      <c r="S9" s="8"/>
      <c r="T9" s="8"/>
      <c r="U9" s="8"/>
    </row>
    <row r="10" spans="1:21" s="1" customFormat="1" ht="25.5">
      <c r="A10" s="7" t="s">
        <v>31</v>
      </c>
      <c r="B10" s="7" t="s">
        <v>24</v>
      </c>
      <c r="C10" s="7" t="s">
        <v>126</v>
      </c>
      <c r="D10" s="7" t="s">
        <v>126</v>
      </c>
      <c r="E10" s="9">
        <v>157</v>
      </c>
      <c r="F10" s="10">
        <v>0.4</v>
      </c>
      <c r="G10" s="2" t="s">
        <v>11</v>
      </c>
      <c r="H10" s="11">
        <v>0.9</v>
      </c>
      <c r="I10" s="12">
        <v>1.5</v>
      </c>
      <c r="J10" s="5">
        <f t="shared" si="0"/>
        <v>25</v>
      </c>
      <c r="K10" s="1" t="s">
        <v>4</v>
      </c>
      <c r="L10" s="13">
        <v>1.5</v>
      </c>
      <c r="M10" s="1" t="s">
        <v>9</v>
      </c>
      <c r="N10" s="6">
        <v>39224</v>
      </c>
      <c r="O10" s="37" t="s">
        <v>132</v>
      </c>
      <c r="S10" s="8"/>
      <c r="T10" s="8"/>
      <c r="U10" s="8"/>
    </row>
    <row r="11" spans="1:21" s="1" customFormat="1" ht="25.5">
      <c r="A11" s="1" t="s">
        <v>28</v>
      </c>
      <c r="B11" s="7" t="s">
        <v>24</v>
      </c>
      <c r="C11" s="1" t="s">
        <v>126</v>
      </c>
      <c r="D11" s="1" t="s">
        <v>133</v>
      </c>
      <c r="E11" s="2" t="s">
        <v>11</v>
      </c>
      <c r="F11" s="2">
        <v>0.4</v>
      </c>
      <c r="G11" s="10">
        <v>0.7</v>
      </c>
      <c r="H11" s="11">
        <f>F11*2.5</f>
        <v>1</v>
      </c>
      <c r="I11" s="4">
        <v>1.7</v>
      </c>
      <c r="J11" s="5">
        <f t="shared" si="0"/>
        <v>28.333333333333332</v>
      </c>
      <c r="K11" s="1" t="s">
        <v>4</v>
      </c>
      <c r="L11" s="13"/>
      <c r="M11" s="1" t="s">
        <v>5</v>
      </c>
      <c r="N11" s="6">
        <v>39218</v>
      </c>
      <c r="O11" s="1" t="s">
        <v>29</v>
      </c>
      <c r="S11" s="8"/>
      <c r="T11" s="8"/>
      <c r="U11" s="8"/>
    </row>
    <row r="12" spans="1:21" s="1" customFormat="1" ht="25.5">
      <c r="A12" s="1" t="s">
        <v>41</v>
      </c>
      <c r="B12" s="7" t="s">
        <v>24</v>
      </c>
      <c r="C12" s="1" t="s">
        <v>126</v>
      </c>
      <c r="D12" s="1" t="s">
        <v>126</v>
      </c>
      <c r="E12" s="2" t="s">
        <v>11</v>
      </c>
      <c r="F12" s="2">
        <v>0.4</v>
      </c>
      <c r="G12" s="2">
        <v>1</v>
      </c>
      <c r="H12" s="3">
        <v>0.7</v>
      </c>
      <c r="I12" s="4">
        <v>1.8</v>
      </c>
      <c r="J12" s="5">
        <f t="shared" si="0"/>
        <v>30</v>
      </c>
      <c r="K12" s="1" t="s">
        <v>4</v>
      </c>
      <c r="L12" s="1">
        <v>1.29</v>
      </c>
      <c r="M12" s="1" t="s">
        <v>9</v>
      </c>
      <c r="N12" s="6">
        <v>39217</v>
      </c>
      <c r="S12" s="8"/>
      <c r="T12" s="8"/>
      <c r="U12" s="8"/>
    </row>
    <row r="13" spans="1:21" s="1" customFormat="1" ht="25.5">
      <c r="A13" s="1" t="s">
        <v>32</v>
      </c>
      <c r="B13" s="7" t="s">
        <v>24</v>
      </c>
      <c r="C13" s="1" t="s">
        <v>126</v>
      </c>
      <c r="D13" s="1" t="s">
        <v>126</v>
      </c>
      <c r="E13" s="2" t="s">
        <v>11</v>
      </c>
      <c r="F13" s="18">
        <v>0.46</v>
      </c>
      <c r="G13" s="18">
        <v>0.76</v>
      </c>
      <c r="H13" s="11">
        <v>1.1</v>
      </c>
      <c r="I13" s="12">
        <v>1.8</v>
      </c>
      <c r="J13" s="5">
        <f t="shared" si="0"/>
        <v>30</v>
      </c>
      <c r="K13" s="1" t="s">
        <v>4</v>
      </c>
      <c r="L13" s="13">
        <v>1.5</v>
      </c>
      <c r="M13" s="1" t="s">
        <v>9</v>
      </c>
      <c r="N13" s="6">
        <v>39213</v>
      </c>
      <c r="S13" s="8"/>
      <c r="T13" s="8"/>
      <c r="U13" s="8"/>
    </row>
    <row r="14" spans="1:21" s="1" customFormat="1" ht="25.5">
      <c r="A14" s="1" t="s">
        <v>69</v>
      </c>
      <c r="B14" s="7" t="s">
        <v>24</v>
      </c>
      <c r="C14" s="1" t="s">
        <v>126</v>
      </c>
      <c r="D14" s="1" t="s">
        <v>126</v>
      </c>
      <c r="E14" s="2" t="s">
        <v>11</v>
      </c>
      <c r="F14" s="2">
        <v>0.45</v>
      </c>
      <c r="G14" s="2">
        <v>0.71</v>
      </c>
      <c r="H14" s="19">
        <v>1</v>
      </c>
      <c r="I14" s="34">
        <v>2</v>
      </c>
      <c r="J14" s="5">
        <f t="shared" si="0"/>
        <v>33.33333333333333</v>
      </c>
      <c r="K14" s="1" t="s">
        <v>4</v>
      </c>
      <c r="L14" s="1">
        <v>1.18</v>
      </c>
      <c r="M14" s="1" t="s">
        <v>9</v>
      </c>
      <c r="N14" s="6">
        <v>39217</v>
      </c>
      <c r="S14" s="8"/>
      <c r="T14" s="8"/>
      <c r="U14" s="8"/>
    </row>
    <row r="15" spans="1:21" s="1" customFormat="1" ht="25.5">
      <c r="A15" s="1" t="s">
        <v>33</v>
      </c>
      <c r="B15" s="7" t="s">
        <v>24</v>
      </c>
      <c r="C15" s="1" t="s">
        <v>126</v>
      </c>
      <c r="D15" s="1" t="s">
        <v>134</v>
      </c>
      <c r="E15" s="2" t="s">
        <v>11</v>
      </c>
      <c r="F15" s="18">
        <v>0.45</v>
      </c>
      <c r="G15" s="2" t="s">
        <v>11</v>
      </c>
      <c r="H15" s="19">
        <v>1.13</v>
      </c>
      <c r="I15" s="12">
        <v>2</v>
      </c>
      <c r="J15" s="5">
        <f t="shared" si="0"/>
        <v>33.33333333333333</v>
      </c>
      <c r="K15" s="1" t="s">
        <v>4</v>
      </c>
      <c r="L15" s="13">
        <v>1.4</v>
      </c>
      <c r="M15" s="1" t="s">
        <v>9</v>
      </c>
      <c r="N15" s="6">
        <v>39224</v>
      </c>
      <c r="O15" s="1" t="s">
        <v>35</v>
      </c>
      <c r="S15" s="8"/>
      <c r="T15" s="8"/>
      <c r="U15" s="8"/>
    </row>
    <row r="16" spans="1:21" s="1" customFormat="1" ht="25.5">
      <c r="A16" s="1" t="s">
        <v>43</v>
      </c>
      <c r="B16" s="7" t="s">
        <v>24</v>
      </c>
      <c r="C16" s="1" t="s">
        <v>126</v>
      </c>
      <c r="D16" s="1" t="s">
        <v>126</v>
      </c>
      <c r="E16" s="2" t="s">
        <v>11</v>
      </c>
      <c r="F16" s="2">
        <v>0.6</v>
      </c>
      <c r="G16" s="2">
        <v>0.8</v>
      </c>
      <c r="H16" s="11">
        <v>1.4</v>
      </c>
      <c r="I16" s="12">
        <v>2</v>
      </c>
      <c r="J16" s="5">
        <f t="shared" si="0"/>
        <v>33.33333333333333</v>
      </c>
      <c r="K16" s="1" t="s">
        <v>38</v>
      </c>
      <c r="L16" s="13">
        <v>1.3</v>
      </c>
      <c r="M16" s="1" t="s">
        <v>9</v>
      </c>
      <c r="N16" s="6">
        <v>39218</v>
      </c>
      <c r="S16" s="22"/>
      <c r="T16" s="22"/>
      <c r="U16" s="20"/>
    </row>
    <row r="17" spans="1:21" s="1" customFormat="1" ht="25.5">
      <c r="A17" s="1" t="s">
        <v>30</v>
      </c>
      <c r="B17" s="7" t="s">
        <v>24</v>
      </c>
      <c r="C17" s="1" t="s">
        <v>126</v>
      </c>
      <c r="D17" s="1" t="s">
        <v>126</v>
      </c>
      <c r="E17" s="2" t="s">
        <v>11</v>
      </c>
      <c r="F17" s="2">
        <v>0.67</v>
      </c>
      <c r="G17" s="10" t="s">
        <v>82</v>
      </c>
      <c r="H17" s="3">
        <v>1.7</v>
      </c>
      <c r="I17" s="4">
        <v>2.6</v>
      </c>
      <c r="J17" s="5">
        <f t="shared" si="0"/>
        <v>43.333333333333336</v>
      </c>
      <c r="K17" s="21" t="s">
        <v>38</v>
      </c>
      <c r="L17" s="1">
        <v>1.29</v>
      </c>
      <c r="M17" s="1" t="s">
        <v>9</v>
      </c>
      <c r="N17" s="6">
        <v>39218</v>
      </c>
      <c r="S17" s="8"/>
      <c r="T17" s="8"/>
      <c r="U17" s="20"/>
    </row>
    <row r="20" spans="1:5" ht="15.75">
      <c r="A20" s="89" t="s">
        <v>216</v>
      </c>
      <c r="B20" s="89"/>
      <c r="C20" s="89"/>
      <c r="D20" s="89"/>
      <c r="E20" s="89"/>
    </row>
    <row r="21" spans="1:5" ht="12.75">
      <c r="A21" s="90" t="s">
        <v>248</v>
      </c>
      <c r="B21" s="90"/>
      <c r="C21" s="90"/>
      <c r="D21" s="90"/>
      <c r="E21" s="90"/>
    </row>
    <row r="22" spans="1:5" ht="25.5">
      <c r="A22" s="57"/>
      <c r="B22" s="57" t="s">
        <v>46</v>
      </c>
      <c r="C22" s="57" t="s">
        <v>163</v>
      </c>
      <c r="D22" s="57" t="s">
        <v>51</v>
      </c>
      <c r="E22" s="57" t="s">
        <v>164</v>
      </c>
    </row>
    <row r="23" spans="1:5" s="68" customFormat="1" ht="12.75">
      <c r="A23" s="53" t="s">
        <v>167</v>
      </c>
      <c r="B23" s="53" t="s">
        <v>177</v>
      </c>
      <c r="C23" s="78">
        <f>AVERAGE(H3:H17)</f>
        <v>1.0235714285714286</v>
      </c>
      <c r="D23" s="78">
        <f>AVERAGE(I3:I17)</f>
        <v>1.7328333333333332</v>
      </c>
      <c r="E23" s="79">
        <f>(D23/6)*100</f>
        <v>28.880555555555553</v>
      </c>
    </row>
    <row r="24" spans="1:5" ht="25.5">
      <c r="A24" s="57" t="s">
        <v>165</v>
      </c>
      <c r="B24" s="55" t="s">
        <v>199</v>
      </c>
      <c r="C24" s="80">
        <f>H17</f>
        <v>1.7</v>
      </c>
      <c r="D24" s="80">
        <f>I17</f>
        <v>2.6</v>
      </c>
      <c r="E24" s="81">
        <f aca="true" t="shared" si="1" ref="E24:E31">(D24/6)*100</f>
        <v>43.333333333333336</v>
      </c>
    </row>
    <row r="25" spans="1:5" ht="25.5">
      <c r="A25" s="57" t="s">
        <v>166</v>
      </c>
      <c r="B25" s="56" t="s">
        <v>200</v>
      </c>
      <c r="C25" s="80">
        <f>H3</f>
        <v>0.8</v>
      </c>
      <c r="D25" s="80">
        <f>I3</f>
        <v>1.3</v>
      </c>
      <c r="E25" s="81">
        <f t="shared" si="1"/>
        <v>21.666666666666668</v>
      </c>
    </row>
    <row r="26" spans="1:5" s="68" customFormat="1" ht="12.75">
      <c r="A26" s="53" t="s">
        <v>168</v>
      </c>
      <c r="B26" s="53" t="s">
        <v>177</v>
      </c>
      <c r="C26" s="78">
        <f>AVERAGE(H10:H17)</f>
        <v>1.1162499999999997</v>
      </c>
      <c r="D26" s="78">
        <f>AVERAGE(I9:I17)</f>
        <v>1.8769444444444447</v>
      </c>
      <c r="E26" s="79">
        <f t="shared" si="1"/>
        <v>31.282407407407415</v>
      </c>
    </row>
    <row r="27" spans="1:5" ht="25.5">
      <c r="A27" s="57" t="s">
        <v>169</v>
      </c>
      <c r="B27" s="55" t="s">
        <v>199</v>
      </c>
      <c r="C27" s="80">
        <v>1.7</v>
      </c>
      <c r="D27" s="80">
        <v>2.6</v>
      </c>
      <c r="E27" s="81">
        <f t="shared" si="1"/>
        <v>43.333333333333336</v>
      </c>
    </row>
    <row r="28" spans="1:5" ht="12.75">
      <c r="A28" s="57" t="s">
        <v>170</v>
      </c>
      <c r="B28" s="56" t="s">
        <v>201</v>
      </c>
      <c r="C28" s="80" t="s">
        <v>11</v>
      </c>
      <c r="D28" s="84">
        <f>I9</f>
        <v>1.4925</v>
      </c>
      <c r="E28" s="81">
        <f t="shared" si="1"/>
        <v>24.875</v>
      </c>
    </row>
    <row r="29" spans="1:5" s="68" customFormat="1" ht="12.75">
      <c r="A29" s="53" t="s">
        <v>171</v>
      </c>
      <c r="B29" s="71" t="s">
        <v>177</v>
      </c>
      <c r="C29" s="78">
        <f>AVERAGE(H3:H8)</f>
        <v>0.9</v>
      </c>
      <c r="D29" s="78">
        <f>AVERAGE(I3:I8)</f>
        <v>1.5166666666666666</v>
      </c>
      <c r="E29" s="79">
        <f t="shared" si="1"/>
        <v>25.27777777777778</v>
      </c>
    </row>
    <row r="30" spans="1:5" ht="38.25">
      <c r="A30" s="57" t="s">
        <v>172</v>
      </c>
      <c r="B30" s="57" t="s">
        <v>202</v>
      </c>
      <c r="C30" s="80">
        <v>1.1</v>
      </c>
      <c r="D30" s="80">
        <v>1.9</v>
      </c>
      <c r="E30" s="81">
        <f t="shared" si="1"/>
        <v>31.666666666666664</v>
      </c>
    </row>
    <row r="31" spans="1:5" ht="25.5">
      <c r="A31" s="57" t="s">
        <v>173</v>
      </c>
      <c r="B31" s="56" t="s">
        <v>200</v>
      </c>
      <c r="C31" s="72">
        <v>0.8</v>
      </c>
      <c r="D31" s="72">
        <v>1.3</v>
      </c>
      <c r="E31" s="81">
        <f t="shared" si="1"/>
        <v>21.666666666666668</v>
      </c>
    </row>
  </sheetData>
  <mergeCells count="3">
    <mergeCell ref="A20:E20"/>
    <mergeCell ref="A21:E21"/>
    <mergeCell ref="A1:E1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J21" sqref="J21"/>
    </sheetView>
  </sheetViews>
  <sheetFormatPr defaultColWidth="9.140625" defaultRowHeight="12.75"/>
  <cols>
    <col min="1" max="1" width="19.140625" style="42" customWidth="1"/>
    <col min="2" max="2" width="23.7109375" style="42" customWidth="1"/>
    <col min="4" max="4" width="19.140625" style="0" customWidth="1"/>
    <col min="12" max="12" width="5.7109375" style="0" customWidth="1"/>
    <col min="13" max="14" width="11.8515625" style="0" customWidth="1"/>
    <col min="15" max="15" width="38.7109375" style="0" customWidth="1"/>
  </cols>
  <sheetData>
    <row r="1" spans="1:9" ht="20.25">
      <c r="A1" s="92" t="s">
        <v>260</v>
      </c>
      <c r="B1" s="92"/>
      <c r="C1" s="92"/>
      <c r="D1" s="92"/>
      <c r="E1" s="92"/>
      <c r="F1" s="92"/>
      <c r="G1" s="92"/>
      <c r="H1" s="92"/>
      <c r="I1" s="92"/>
    </row>
    <row r="2" spans="1:21" s="23" customFormat="1" ht="51">
      <c r="A2" s="23" t="s">
        <v>44</v>
      </c>
      <c r="B2" s="23" t="s">
        <v>45</v>
      </c>
      <c r="C2" s="23" t="s">
        <v>242</v>
      </c>
      <c r="D2" s="23" t="s">
        <v>46</v>
      </c>
      <c r="E2" s="24" t="s">
        <v>47</v>
      </c>
      <c r="F2" s="24" t="s">
        <v>48</v>
      </c>
      <c r="G2" s="24" t="s">
        <v>49</v>
      </c>
      <c r="H2" s="25" t="s">
        <v>50</v>
      </c>
      <c r="I2" s="26" t="s">
        <v>51</v>
      </c>
      <c r="J2" s="24" t="s">
        <v>52</v>
      </c>
      <c r="K2" s="23" t="s">
        <v>53</v>
      </c>
      <c r="L2" s="23" t="s">
        <v>54</v>
      </c>
      <c r="M2" s="23" t="s">
        <v>251</v>
      </c>
      <c r="N2" s="23" t="s">
        <v>56</v>
      </c>
      <c r="O2" s="23" t="s">
        <v>57</v>
      </c>
      <c r="S2" s="27"/>
      <c r="T2" s="27"/>
      <c r="U2" s="27"/>
    </row>
    <row r="3" spans="1:21" s="1" customFormat="1" ht="12.75">
      <c r="A3" s="7" t="s">
        <v>128</v>
      </c>
      <c r="B3" s="7" t="s">
        <v>1</v>
      </c>
      <c r="C3" s="7" t="s">
        <v>135</v>
      </c>
      <c r="D3" s="7" t="s">
        <v>136</v>
      </c>
      <c r="E3" s="9">
        <v>196</v>
      </c>
      <c r="F3" s="10">
        <v>0.1</v>
      </c>
      <c r="G3" s="10"/>
      <c r="H3" s="11">
        <v>0.3</v>
      </c>
      <c r="I3" s="12">
        <v>0.6</v>
      </c>
      <c r="J3" s="5">
        <f aca="true" t="shared" si="0" ref="J3:J18">I3/6*100</f>
        <v>10</v>
      </c>
      <c r="K3" s="1" t="s">
        <v>4</v>
      </c>
      <c r="L3" s="13">
        <v>1.5</v>
      </c>
      <c r="M3" s="1" t="s">
        <v>9</v>
      </c>
      <c r="N3" s="6">
        <v>39224</v>
      </c>
      <c r="S3" s="8"/>
      <c r="T3" s="8"/>
      <c r="U3" s="8"/>
    </row>
    <row r="4" spans="1:21" s="1" customFormat="1" ht="25.5">
      <c r="A4" s="7" t="s">
        <v>7</v>
      </c>
      <c r="B4" s="7" t="s">
        <v>1</v>
      </c>
      <c r="C4" s="7" t="s">
        <v>135</v>
      </c>
      <c r="D4" s="7" t="s">
        <v>137</v>
      </c>
      <c r="E4" s="9" t="s">
        <v>11</v>
      </c>
      <c r="F4" s="10">
        <v>0.2</v>
      </c>
      <c r="G4" s="2">
        <v>0.3</v>
      </c>
      <c r="H4" s="11">
        <v>0.4</v>
      </c>
      <c r="I4" s="12">
        <v>0.8</v>
      </c>
      <c r="J4" s="5">
        <f t="shared" si="0"/>
        <v>13.333333333333334</v>
      </c>
      <c r="K4" s="1" t="s">
        <v>4</v>
      </c>
      <c r="L4" s="13">
        <v>1.5</v>
      </c>
      <c r="M4" s="1" t="s">
        <v>9</v>
      </c>
      <c r="N4" s="6">
        <v>39224</v>
      </c>
      <c r="S4" s="8"/>
      <c r="T4" s="8"/>
      <c r="U4" s="8"/>
    </row>
    <row r="5" spans="1:21" s="1" customFormat="1" ht="25.5">
      <c r="A5" s="1" t="s">
        <v>0</v>
      </c>
      <c r="B5" s="1" t="s">
        <v>1</v>
      </c>
      <c r="C5" s="7" t="s">
        <v>135</v>
      </c>
      <c r="D5" s="1" t="s">
        <v>138</v>
      </c>
      <c r="E5" s="9" t="s">
        <v>11</v>
      </c>
      <c r="F5" s="2">
        <v>0.3</v>
      </c>
      <c r="G5" s="10">
        <v>0.5</v>
      </c>
      <c r="H5" s="11">
        <f>F5*2.5</f>
        <v>0.75</v>
      </c>
      <c r="I5" s="4">
        <v>1.2</v>
      </c>
      <c r="J5" s="5">
        <f t="shared" si="0"/>
        <v>20</v>
      </c>
      <c r="K5" s="1" t="s">
        <v>4</v>
      </c>
      <c r="L5" s="13"/>
      <c r="M5" s="1" t="s">
        <v>5</v>
      </c>
      <c r="N5" s="6">
        <v>39218</v>
      </c>
      <c r="O5" s="1" t="s">
        <v>6</v>
      </c>
      <c r="S5" s="8"/>
      <c r="T5" s="8"/>
      <c r="U5" s="8"/>
    </row>
    <row r="6" spans="1:21" s="1" customFormat="1" ht="25.5">
      <c r="A6" s="7" t="s">
        <v>18</v>
      </c>
      <c r="B6" s="7" t="s">
        <v>19</v>
      </c>
      <c r="C6" s="7" t="s">
        <v>135</v>
      </c>
      <c r="D6" s="7" t="s">
        <v>136</v>
      </c>
      <c r="E6" s="9" t="s">
        <v>11</v>
      </c>
      <c r="F6" s="9">
        <v>0.2</v>
      </c>
      <c r="G6" s="58">
        <v>0.6</v>
      </c>
      <c r="H6" s="47">
        <f>F6*2.5</f>
        <v>0.5</v>
      </c>
      <c r="I6" s="30">
        <v>1.5</v>
      </c>
      <c r="J6" s="31">
        <f t="shared" si="0"/>
        <v>25</v>
      </c>
      <c r="K6" s="1" t="s">
        <v>4</v>
      </c>
      <c r="L6" s="59">
        <v>1.8</v>
      </c>
      <c r="M6" s="7" t="s">
        <v>9</v>
      </c>
      <c r="N6" s="32">
        <v>39213</v>
      </c>
      <c r="O6" s="7" t="s">
        <v>6</v>
      </c>
      <c r="S6" s="8"/>
      <c r="T6" s="8"/>
      <c r="U6" s="8"/>
    </row>
    <row r="7" spans="1:21" s="1" customFormat="1" ht="25.5">
      <c r="A7" s="1" t="s">
        <v>23</v>
      </c>
      <c r="B7" s="1" t="s">
        <v>24</v>
      </c>
      <c r="C7" s="7" t="s">
        <v>135</v>
      </c>
      <c r="D7" s="1" t="s">
        <v>139</v>
      </c>
      <c r="E7" s="9" t="s">
        <v>11</v>
      </c>
      <c r="F7" s="2" t="s">
        <v>11</v>
      </c>
      <c r="G7" s="2" t="s">
        <v>11</v>
      </c>
      <c r="H7" s="3" t="s">
        <v>11</v>
      </c>
      <c r="I7" s="38">
        <v>0.8</v>
      </c>
      <c r="J7" s="5">
        <f t="shared" si="0"/>
        <v>13.333333333333334</v>
      </c>
      <c r="M7" s="1" t="s">
        <v>25</v>
      </c>
      <c r="N7" s="6">
        <v>39217</v>
      </c>
      <c r="O7" s="8"/>
      <c r="S7" s="8"/>
      <c r="T7" s="8"/>
      <c r="U7" s="8"/>
    </row>
    <row r="8" spans="1:21" s="1" customFormat="1" ht="25.5">
      <c r="A8" s="1" t="s">
        <v>33</v>
      </c>
      <c r="B8" s="1" t="s">
        <v>24</v>
      </c>
      <c r="C8" s="7" t="s">
        <v>135</v>
      </c>
      <c r="D8" s="1" t="s">
        <v>136</v>
      </c>
      <c r="E8" s="9" t="s">
        <v>11</v>
      </c>
      <c r="F8" s="18">
        <v>0.23</v>
      </c>
      <c r="G8" s="18">
        <v>0.47</v>
      </c>
      <c r="H8" s="19">
        <v>0.58</v>
      </c>
      <c r="I8" s="34">
        <v>1.18</v>
      </c>
      <c r="J8" s="5">
        <f t="shared" si="0"/>
        <v>19.666666666666664</v>
      </c>
      <c r="K8" s="1" t="s">
        <v>4</v>
      </c>
      <c r="L8" s="13">
        <v>1.5</v>
      </c>
      <c r="M8" s="1" t="s">
        <v>9</v>
      </c>
      <c r="N8" s="6">
        <v>39224</v>
      </c>
      <c r="O8" s="1" t="s">
        <v>111</v>
      </c>
      <c r="S8" s="8"/>
      <c r="T8" s="8"/>
      <c r="U8" s="8"/>
    </row>
    <row r="9" spans="1:21" s="1" customFormat="1" ht="25.5">
      <c r="A9" s="1" t="s">
        <v>30</v>
      </c>
      <c r="B9" s="1" t="s">
        <v>24</v>
      </c>
      <c r="C9" s="7" t="s">
        <v>135</v>
      </c>
      <c r="D9" s="1" t="s">
        <v>140</v>
      </c>
      <c r="E9" s="9" t="s">
        <v>11</v>
      </c>
      <c r="F9" s="2">
        <v>0.31</v>
      </c>
      <c r="G9" s="10" t="s">
        <v>82</v>
      </c>
      <c r="H9" s="3">
        <v>0.8</v>
      </c>
      <c r="I9" s="4">
        <v>1.2</v>
      </c>
      <c r="J9" s="5">
        <f t="shared" si="0"/>
        <v>20</v>
      </c>
      <c r="K9" s="1" t="s">
        <v>4</v>
      </c>
      <c r="L9" s="1">
        <v>1.29</v>
      </c>
      <c r="M9" s="1" t="s">
        <v>9</v>
      </c>
      <c r="N9" s="6">
        <v>39218</v>
      </c>
      <c r="S9" s="8"/>
      <c r="T9" s="8"/>
      <c r="U9" s="8"/>
    </row>
    <row r="10" spans="1:21" s="1" customFormat="1" ht="25.5">
      <c r="A10" s="1" t="s">
        <v>62</v>
      </c>
      <c r="B10" s="1" t="s">
        <v>24</v>
      </c>
      <c r="C10" s="7" t="s">
        <v>135</v>
      </c>
      <c r="D10" s="1" t="s">
        <v>139</v>
      </c>
      <c r="E10" s="9" t="s">
        <v>11</v>
      </c>
      <c r="F10" s="2">
        <v>0.3</v>
      </c>
      <c r="G10" s="2">
        <v>0.5</v>
      </c>
      <c r="H10" s="3">
        <v>0.7</v>
      </c>
      <c r="I10" s="4">
        <v>1.3</v>
      </c>
      <c r="J10" s="5">
        <f t="shared" si="0"/>
        <v>21.666666666666668</v>
      </c>
      <c r="K10" s="1" t="s">
        <v>4</v>
      </c>
      <c r="L10" s="1">
        <v>2.4</v>
      </c>
      <c r="M10" s="1" t="s">
        <v>9</v>
      </c>
      <c r="N10" s="6">
        <v>39217</v>
      </c>
      <c r="S10" s="8"/>
      <c r="T10" s="8"/>
      <c r="U10" s="8"/>
    </row>
    <row r="11" spans="1:21" s="1" customFormat="1" ht="51">
      <c r="A11" s="1" t="s">
        <v>36</v>
      </c>
      <c r="B11" s="1" t="s">
        <v>24</v>
      </c>
      <c r="C11" s="7" t="s">
        <v>135</v>
      </c>
      <c r="D11" s="1" t="s">
        <v>141</v>
      </c>
      <c r="E11" s="9" t="s">
        <v>11</v>
      </c>
      <c r="F11" s="2">
        <v>0.32</v>
      </c>
      <c r="G11" s="2">
        <v>0.557</v>
      </c>
      <c r="H11" s="3">
        <v>0.8</v>
      </c>
      <c r="I11" s="4">
        <v>1.392</v>
      </c>
      <c r="J11" s="5">
        <f t="shared" si="0"/>
        <v>23.2</v>
      </c>
      <c r="K11" s="1" t="s">
        <v>4</v>
      </c>
      <c r="M11" s="1" t="s">
        <v>39</v>
      </c>
      <c r="N11" s="6">
        <v>39217</v>
      </c>
      <c r="O11" s="1" t="s">
        <v>40</v>
      </c>
      <c r="S11" s="8"/>
      <c r="T11" s="8"/>
      <c r="U11" s="8"/>
    </row>
    <row r="12" spans="1:21" s="1" customFormat="1" ht="25.5">
      <c r="A12" s="1" t="s">
        <v>32</v>
      </c>
      <c r="B12" s="1" t="s">
        <v>24</v>
      </c>
      <c r="C12" s="7" t="s">
        <v>135</v>
      </c>
      <c r="D12" s="1" t="s">
        <v>140</v>
      </c>
      <c r="E12" s="9" t="s">
        <v>11</v>
      </c>
      <c r="F12" s="18">
        <v>0.27</v>
      </c>
      <c r="G12" s="18">
        <v>0.53</v>
      </c>
      <c r="H12" s="11">
        <v>0.7</v>
      </c>
      <c r="I12" s="12">
        <v>1.4</v>
      </c>
      <c r="J12" s="5">
        <f t="shared" si="0"/>
        <v>23.333333333333332</v>
      </c>
      <c r="K12" s="1" t="s">
        <v>4</v>
      </c>
      <c r="L12" s="13">
        <v>1.5</v>
      </c>
      <c r="M12" s="1" t="s">
        <v>9</v>
      </c>
      <c r="N12" s="6">
        <v>39213</v>
      </c>
      <c r="S12" s="8"/>
      <c r="T12" s="8"/>
      <c r="U12" s="8"/>
    </row>
    <row r="13" spans="1:21" s="1" customFormat="1" ht="25.5">
      <c r="A13" s="7" t="s">
        <v>64</v>
      </c>
      <c r="B13" s="7" t="s">
        <v>24</v>
      </c>
      <c r="C13" s="7" t="s">
        <v>135</v>
      </c>
      <c r="D13" s="7" t="s">
        <v>142</v>
      </c>
      <c r="E13" s="9" t="s">
        <v>11</v>
      </c>
      <c r="F13" s="10">
        <v>0.3</v>
      </c>
      <c r="G13" s="2">
        <v>0.6</v>
      </c>
      <c r="H13" s="11">
        <v>0.7</v>
      </c>
      <c r="I13" s="12">
        <v>1.5</v>
      </c>
      <c r="J13" s="5">
        <f t="shared" si="0"/>
        <v>25</v>
      </c>
      <c r="K13" s="1" t="s">
        <v>4</v>
      </c>
      <c r="L13" s="13">
        <v>1.5</v>
      </c>
      <c r="M13" s="1" t="s">
        <v>9</v>
      </c>
      <c r="N13" s="6">
        <v>39224</v>
      </c>
      <c r="S13" s="22"/>
      <c r="T13" s="22"/>
      <c r="U13" s="20"/>
    </row>
    <row r="14" spans="1:21" s="1" customFormat="1" ht="25.5">
      <c r="A14" s="1" t="s">
        <v>43</v>
      </c>
      <c r="B14" s="7" t="s">
        <v>24</v>
      </c>
      <c r="C14" s="7" t="s">
        <v>135</v>
      </c>
      <c r="D14" s="1" t="s">
        <v>140</v>
      </c>
      <c r="E14" s="9" t="s">
        <v>11</v>
      </c>
      <c r="F14" s="2">
        <v>0.3</v>
      </c>
      <c r="G14" s="2">
        <v>0.6</v>
      </c>
      <c r="H14" s="11">
        <v>0.8</v>
      </c>
      <c r="I14" s="12">
        <v>1.5</v>
      </c>
      <c r="J14" s="5">
        <f t="shared" si="0"/>
        <v>25</v>
      </c>
      <c r="K14" s="1" t="s">
        <v>4</v>
      </c>
      <c r="L14" s="13">
        <v>1.3</v>
      </c>
      <c r="M14" s="1" t="s">
        <v>9</v>
      </c>
      <c r="N14" s="6">
        <v>39224</v>
      </c>
      <c r="S14" s="8"/>
      <c r="T14" s="8"/>
      <c r="U14" s="8"/>
    </row>
    <row r="15" spans="1:21" s="1" customFormat="1" ht="25.5">
      <c r="A15" s="1" t="s">
        <v>26</v>
      </c>
      <c r="B15" s="1" t="s">
        <v>24</v>
      </c>
      <c r="C15" s="7" t="s">
        <v>135</v>
      </c>
      <c r="D15" s="1" t="s">
        <v>143</v>
      </c>
      <c r="E15" s="9" t="s">
        <v>11</v>
      </c>
      <c r="F15" s="2" t="s">
        <v>11</v>
      </c>
      <c r="G15" s="2">
        <v>0.675</v>
      </c>
      <c r="H15" s="3" t="s">
        <v>11</v>
      </c>
      <c r="I15" s="39">
        <f>G15*2.5</f>
        <v>1.6875</v>
      </c>
      <c r="J15" s="5">
        <f t="shared" si="0"/>
        <v>28.125</v>
      </c>
      <c r="M15" s="1" t="s">
        <v>5</v>
      </c>
      <c r="N15" s="6">
        <v>39226</v>
      </c>
      <c r="O15" s="16" t="s">
        <v>27</v>
      </c>
      <c r="S15" s="8"/>
      <c r="T15" s="8"/>
      <c r="U15" s="8"/>
    </row>
    <row r="16" spans="1:21" s="1" customFormat="1" ht="51">
      <c r="A16" s="16" t="s">
        <v>85</v>
      </c>
      <c r="B16" s="1" t="s">
        <v>24</v>
      </c>
      <c r="C16" s="7" t="s">
        <v>135</v>
      </c>
      <c r="D16" s="1" t="s">
        <v>144</v>
      </c>
      <c r="E16" s="2">
        <v>232</v>
      </c>
      <c r="F16" s="10" t="s">
        <v>11</v>
      </c>
      <c r="G16" s="40">
        <v>0.8189</v>
      </c>
      <c r="H16" s="35">
        <f>I16/E16*100</f>
        <v>0.8824353448275862</v>
      </c>
      <c r="I16" s="36">
        <f>G16*2.5</f>
        <v>2.04725</v>
      </c>
      <c r="J16" s="5">
        <f t="shared" si="0"/>
        <v>34.12083333333334</v>
      </c>
      <c r="K16" s="1" t="s">
        <v>4</v>
      </c>
      <c r="M16" s="1" t="s">
        <v>5</v>
      </c>
      <c r="N16" s="6">
        <v>39218</v>
      </c>
      <c r="O16" s="16" t="s">
        <v>87</v>
      </c>
      <c r="S16" s="8"/>
      <c r="T16" s="8"/>
      <c r="U16" s="8"/>
    </row>
    <row r="17" spans="1:21" s="1" customFormat="1" ht="25.5">
      <c r="A17" s="1" t="s">
        <v>28</v>
      </c>
      <c r="B17" s="7" t="s">
        <v>24</v>
      </c>
      <c r="C17" s="7" t="s">
        <v>135</v>
      </c>
      <c r="D17" s="1" t="s">
        <v>140</v>
      </c>
      <c r="E17" s="9" t="s">
        <v>11</v>
      </c>
      <c r="F17" s="2">
        <v>0.6</v>
      </c>
      <c r="G17" s="10">
        <v>1</v>
      </c>
      <c r="H17" s="11">
        <f>F17*2.5</f>
        <v>1.5</v>
      </c>
      <c r="I17" s="4">
        <v>2.5</v>
      </c>
      <c r="J17" s="5">
        <f t="shared" si="0"/>
        <v>41.66666666666667</v>
      </c>
      <c r="K17" s="1" t="s">
        <v>38</v>
      </c>
      <c r="L17" s="13">
        <v>0.97</v>
      </c>
      <c r="M17" s="1" t="s">
        <v>9</v>
      </c>
      <c r="N17" s="6">
        <v>39213</v>
      </c>
      <c r="O17" s="1" t="s">
        <v>29</v>
      </c>
      <c r="S17" s="8"/>
      <c r="T17" s="8"/>
      <c r="U17" s="8"/>
    </row>
    <row r="18" spans="1:21" s="7" customFormat="1" ht="38.25">
      <c r="A18" s="7" t="s">
        <v>145</v>
      </c>
      <c r="B18" s="7" t="s">
        <v>24</v>
      </c>
      <c r="C18" s="7" t="s">
        <v>135</v>
      </c>
      <c r="D18" s="7" t="s">
        <v>146</v>
      </c>
      <c r="E18" s="9" t="s">
        <v>11</v>
      </c>
      <c r="F18" s="10">
        <v>0.4</v>
      </c>
      <c r="G18" s="2">
        <v>1.1</v>
      </c>
      <c r="H18" s="11">
        <v>1.1</v>
      </c>
      <c r="I18" s="12">
        <v>2.8</v>
      </c>
      <c r="J18" s="5">
        <f t="shared" si="0"/>
        <v>46.666666666666664</v>
      </c>
      <c r="K18" s="1"/>
      <c r="L18" s="1"/>
      <c r="M18" s="1" t="s">
        <v>17</v>
      </c>
      <c r="N18" s="6">
        <v>39168</v>
      </c>
      <c r="O18" s="1"/>
      <c r="S18" s="33"/>
      <c r="T18" s="33"/>
      <c r="U18" s="33"/>
    </row>
    <row r="19" spans="5:21" s="23" customFormat="1" ht="12.75">
      <c r="E19" s="24"/>
      <c r="F19" s="24"/>
      <c r="G19" s="50"/>
      <c r="H19" s="74"/>
      <c r="I19" s="52"/>
      <c r="J19" s="45"/>
      <c r="L19" s="51"/>
      <c r="N19" s="46"/>
      <c r="S19" s="27"/>
      <c r="T19" s="27"/>
      <c r="U19" s="27"/>
    </row>
    <row r="20" spans="5:21" s="23" customFormat="1" ht="12.75">
      <c r="E20" s="24"/>
      <c r="F20" s="24"/>
      <c r="G20" s="50"/>
      <c r="H20" s="74"/>
      <c r="I20" s="52"/>
      <c r="J20" s="45"/>
      <c r="L20" s="51"/>
      <c r="N20" s="46"/>
      <c r="S20" s="27"/>
      <c r="T20" s="27"/>
      <c r="U20" s="27"/>
    </row>
    <row r="21" spans="1:5" ht="15.75">
      <c r="A21" s="86" t="s">
        <v>215</v>
      </c>
      <c r="B21" s="86"/>
      <c r="C21" s="86"/>
      <c r="D21" s="86"/>
      <c r="E21" s="86"/>
    </row>
    <row r="22" spans="1:5" ht="25.5" customHeight="1">
      <c r="A22" s="88" t="s">
        <v>243</v>
      </c>
      <c r="B22" s="88"/>
      <c r="C22" s="88"/>
      <c r="D22" s="88"/>
      <c r="E22" s="88"/>
    </row>
    <row r="23" spans="1:5" s="42" customFormat="1" ht="25.5">
      <c r="A23" s="57"/>
      <c r="B23" s="57" t="s">
        <v>46</v>
      </c>
      <c r="C23" s="57" t="s">
        <v>163</v>
      </c>
      <c r="D23" s="57" t="s">
        <v>51</v>
      </c>
      <c r="E23" s="57" t="s">
        <v>164</v>
      </c>
    </row>
    <row r="24" spans="1:5" s="68" customFormat="1" ht="12.75">
      <c r="A24" s="53" t="s">
        <v>167</v>
      </c>
      <c r="B24" s="53" t="s">
        <v>177</v>
      </c>
      <c r="C24" s="78">
        <f>AVERAGE(H3:H18)</f>
        <v>0.7508882389162561</v>
      </c>
      <c r="D24" s="78">
        <f>AVERAGE(I3:I18)</f>
        <v>1.462921875</v>
      </c>
      <c r="E24" s="79">
        <f aca="true" t="shared" si="1" ref="E24:E35">(D24/6)*100</f>
        <v>24.38203125</v>
      </c>
    </row>
    <row r="25" spans="1:5" ht="38.25">
      <c r="A25" s="57" t="s">
        <v>165</v>
      </c>
      <c r="B25" s="55" t="s">
        <v>183</v>
      </c>
      <c r="C25" s="80">
        <v>1.1</v>
      </c>
      <c r="D25" s="80">
        <v>2.8</v>
      </c>
      <c r="E25" s="81">
        <f t="shared" si="1"/>
        <v>46.666666666666664</v>
      </c>
    </row>
    <row r="26" spans="1:5" ht="25.5">
      <c r="A26" s="57" t="s">
        <v>166</v>
      </c>
      <c r="B26" s="56" t="s">
        <v>184</v>
      </c>
      <c r="C26" s="80">
        <f>H3</f>
        <v>0.3</v>
      </c>
      <c r="D26" s="80">
        <f>I3</f>
        <v>0.6</v>
      </c>
      <c r="E26" s="81">
        <f t="shared" si="1"/>
        <v>10</v>
      </c>
    </row>
    <row r="27" spans="1:5" s="68" customFormat="1" ht="12.75">
      <c r="A27" s="53" t="s">
        <v>168</v>
      </c>
      <c r="B27" s="53" t="s">
        <v>177</v>
      </c>
      <c r="C27" s="78">
        <f>AVERAGE(H6:H17)</f>
        <v>0.7962435344827586</v>
      </c>
      <c r="D27" s="78">
        <f>AVERAGE(I6:I17)</f>
        <v>1.5005625</v>
      </c>
      <c r="E27" s="79">
        <f t="shared" si="1"/>
        <v>25.009375</v>
      </c>
    </row>
    <row r="28" spans="1:5" ht="38.25">
      <c r="A28" s="57" t="s">
        <v>169</v>
      </c>
      <c r="B28" s="55" t="s">
        <v>183</v>
      </c>
      <c r="C28" s="80">
        <v>1.1</v>
      </c>
      <c r="D28" s="80">
        <v>2.8</v>
      </c>
      <c r="E28" s="81">
        <f t="shared" si="1"/>
        <v>46.666666666666664</v>
      </c>
    </row>
    <row r="29" spans="1:5" ht="25.5">
      <c r="A29" s="57" t="s">
        <v>170</v>
      </c>
      <c r="B29" s="56" t="s">
        <v>185</v>
      </c>
      <c r="C29" s="85" t="s">
        <v>11</v>
      </c>
      <c r="D29" s="80">
        <v>0.8</v>
      </c>
      <c r="E29" s="81">
        <f t="shared" si="1"/>
        <v>13.333333333333334</v>
      </c>
    </row>
    <row r="30" spans="1:5" s="68" customFormat="1" ht="12.75">
      <c r="A30" s="53" t="s">
        <v>171</v>
      </c>
      <c r="B30" s="71" t="s">
        <v>177</v>
      </c>
      <c r="C30" s="78">
        <f>AVERAGE(H3:H5)</f>
        <v>0.48333333333333334</v>
      </c>
      <c r="D30" s="78">
        <f>AVERAGE(I3:I5)</f>
        <v>0.8666666666666666</v>
      </c>
      <c r="E30" s="79">
        <f t="shared" si="1"/>
        <v>14.444444444444443</v>
      </c>
    </row>
    <row r="31" spans="1:5" ht="25.5">
      <c r="A31" s="57" t="s">
        <v>172</v>
      </c>
      <c r="B31" s="57" t="s">
        <v>196</v>
      </c>
      <c r="C31" s="80">
        <v>0.8</v>
      </c>
      <c r="D31" s="72">
        <v>1.2</v>
      </c>
      <c r="E31" s="81">
        <f t="shared" si="1"/>
        <v>20</v>
      </c>
    </row>
    <row r="32" spans="1:5" ht="25.5">
      <c r="A32" s="57" t="s">
        <v>173</v>
      </c>
      <c r="B32" s="57" t="s">
        <v>197</v>
      </c>
      <c r="C32" s="80">
        <v>0.3</v>
      </c>
      <c r="D32" s="80">
        <v>0.6</v>
      </c>
      <c r="E32" s="81">
        <f t="shared" si="1"/>
        <v>10</v>
      </c>
    </row>
    <row r="33" spans="1:5" s="68" customFormat="1" ht="25.5">
      <c r="A33" s="53" t="s">
        <v>174</v>
      </c>
      <c r="B33" s="53" t="s">
        <v>198</v>
      </c>
      <c r="C33" s="78">
        <f>H6</f>
        <v>0.5</v>
      </c>
      <c r="D33" s="83">
        <f>I6</f>
        <v>1.5</v>
      </c>
      <c r="E33" s="79">
        <f t="shared" si="1"/>
        <v>25</v>
      </c>
    </row>
    <row r="34" spans="1:5" ht="25.5">
      <c r="A34" s="57" t="s">
        <v>175</v>
      </c>
      <c r="B34" s="57" t="s">
        <v>198</v>
      </c>
      <c r="C34" s="80">
        <f>C33</f>
        <v>0.5</v>
      </c>
      <c r="D34" s="72">
        <f>D33</f>
        <v>1.5</v>
      </c>
      <c r="E34" s="81">
        <f t="shared" si="1"/>
        <v>25</v>
      </c>
    </row>
    <row r="35" spans="1:5" ht="25.5">
      <c r="A35" s="57" t="s">
        <v>176</v>
      </c>
      <c r="B35" s="57" t="s">
        <v>198</v>
      </c>
      <c r="C35" s="80">
        <f>C34</f>
        <v>0.5</v>
      </c>
      <c r="D35" s="72">
        <f>D34</f>
        <v>1.5</v>
      </c>
      <c r="E35" s="81">
        <f t="shared" si="1"/>
        <v>25</v>
      </c>
    </row>
  </sheetData>
  <mergeCells count="3">
    <mergeCell ref="A21:E21"/>
    <mergeCell ref="A22:E22"/>
    <mergeCell ref="A1:I1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H13" sqref="H13"/>
    </sheetView>
  </sheetViews>
  <sheetFormatPr defaultColWidth="9.140625" defaultRowHeight="12.75"/>
  <cols>
    <col min="1" max="1" width="23.7109375" style="0" customWidth="1"/>
    <col min="2" max="2" width="26.00390625" style="0" bestFit="1" customWidth="1"/>
    <col min="3" max="3" width="13.7109375" style="0" bestFit="1" customWidth="1"/>
    <col min="4" max="4" width="22.7109375" style="0" customWidth="1"/>
    <col min="5" max="5" width="10.57421875" style="0" customWidth="1"/>
    <col min="6" max="6" width="8.00390625" style="0" bestFit="1" customWidth="1"/>
    <col min="7" max="7" width="8.140625" style="0" bestFit="1" customWidth="1"/>
    <col min="8" max="8" width="8.00390625" style="0" bestFit="1" customWidth="1"/>
    <col min="9" max="9" width="8.140625" style="0" bestFit="1" customWidth="1"/>
    <col min="10" max="10" width="8.00390625" style="0" bestFit="1" customWidth="1"/>
    <col min="11" max="11" width="8.57421875" style="0" bestFit="1" customWidth="1"/>
    <col min="12" max="12" width="5.7109375" style="0" customWidth="1"/>
    <col min="13" max="13" width="12.140625" style="0" customWidth="1"/>
    <col min="14" max="14" width="12.57421875" style="0" customWidth="1"/>
    <col min="15" max="15" width="46.00390625" style="0" customWidth="1"/>
  </cols>
  <sheetData>
    <row r="1" spans="1:6" ht="20.25">
      <c r="A1" s="94" t="s">
        <v>261</v>
      </c>
      <c r="B1" s="94"/>
      <c r="C1" s="94"/>
      <c r="D1" s="94"/>
      <c r="E1" s="94"/>
      <c r="F1" s="94"/>
    </row>
    <row r="2" spans="1:21" s="23" customFormat="1" ht="51">
      <c r="A2" s="23" t="s">
        <v>44</v>
      </c>
      <c r="B2" s="23" t="s">
        <v>45</v>
      </c>
      <c r="C2" s="23" t="s">
        <v>242</v>
      </c>
      <c r="D2" s="23" t="s">
        <v>46</v>
      </c>
      <c r="E2" s="24" t="s">
        <v>47</v>
      </c>
      <c r="F2" s="24" t="s">
        <v>48</v>
      </c>
      <c r="G2" s="24" t="s">
        <v>49</v>
      </c>
      <c r="H2" s="25" t="s">
        <v>50</v>
      </c>
      <c r="I2" s="26" t="s">
        <v>51</v>
      </c>
      <c r="J2" s="24" t="s">
        <v>52</v>
      </c>
      <c r="K2" s="23" t="s">
        <v>53</v>
      </c>
      <c r="L2" s="23" t="s">
        <v>54</v>
      </c>
      <c r="M2" s="23" t="s">
        <v>55</v>
      </c>
      <c r="N2" s="23" t="s">
        <v>56</v>
      </c>
      <c r="O2" s="23" t="s">
        <v>57</v>
      </c>
      <c r="S2" s="27"/>
      <c r="T2" s="27"/>
      <c r="U2" s="27"/>
    </row>
    <row r="3" spans="1:21" s="1" customFormat="1" ht="38.25">
      <c r="A3" s="1" t="s">
        <v>147</v>
      </c>
      <c r="B3" s="7" t="s">
        <v>19</v>
      </c>
      <c r="C3" s="7" t="s">
        <v>148</v>
      </c>
      <c r="D3" s="1" t="s">
        <v>149</v>
      </c>
      <c r="E3" s="2" t="s">
        <v>11</v>
      </c>
      <c r="F3" s="2">
        <v>0.64</v>
      </c>
      <c r="G3" s="2">
        <v>1.57</v>
      </c>
      <c r="H3" s="3">
        <v>1.6</v>
      </c>
      <c r="I3" s="4">
        <v>3.9</v>
      </c>
      <c r="J3" s="5">
        <f aca="true" t="shared" si="0" ref="J3:J11">I3/6*100</f>
        <v>65</v>
      </c>
      <c r="K3" s="21" t="s">
        <v>38</v>
      </c>
      <c r="M3" s="1" t="s">
        <v>9</v>
      </c>
      <c r="N3" s="6">
        <v>39217</v>
      </c>
      <c r="S3" s="8"/>
      <c r="T3" s="8"/>
      <c r="U3" s="20"/>
    </row>
    <row r="4" spans="1:21" s="1" customFormat="1" ht="12.75">
      <c r="A4" s="7" t="s">
        <v>31</v>
      </c>
      <c r="B4" s="7" t="s">
        <v>24</v>
      </c>
      <c r="C4" s="7" t="s">
        <v>148</v>
      </c>
      <c r="D4" s="7" t="s">
        <v>150</v>
      </c>
      <c r="E4" s="9">
        <v>152</v>
      </c>
      <c r="F4" s="2"/>
      <c r="G4" s="2">
        <v>0.5</v>
      </c>
      <c r="H4" s="11">
        <v>1.1</v>
      </c>
      <c r="I4" s="12">
        <v>1.7</v>
      </c>
      <c r="J4" s="5">
        <f t="shared" si="0"/>
        <v>28.333333333333332</v>
      </c>
      <c r="K4" s="1" t="s">
        <v>4</v>
      </c>
      <c r="L4" s="13">
        <v>1.6</v>
      </c>
      <c r="M4" s="1" t="s">
        <v>9</v>
      </c>
      <c r="N4" s="6">
        <v>39224</v>
      </c>
      <c r="S4" s="8"/>
      <c r="T4" s="8"/>
      <c r="U4" s="8"/>
    </row>
    <row r="5" spans="1:21" s="1" customFormat="1" ht="25.5">
      <c r="A5" s="7" t="s">
        <v>64</v>
      </c>
      <c r="B5" s="7" t="s">
        <v>24</v>
      </c>
      <c r="C5" s="7" t="s">
        <v>148</v>
      </c>
      <c r="D5" s="7" t="s">
        <v>151</v>
      </c>
      <c r="E5" s="2" t="s">
        <v>11</v>
      </c>
      <c r="F5" s="10">
        <v>0.4</v>
      </c>
      <c r="G5" s="2">
        <v>0.8</v>
      </c>
      <c r="H5" s="11">
        <v>1.1</v>
      </c>
      <c r="I5" s="12">
        <v>2</v>
      </c>
      <c r="J5" s="5">
        <f t="shared" si="0"/>
        <v>33.33333333333333</v>
      </c>
      <c r="K5" s="1" t="s">
        <v>4</v>
      </c>
      <c r="L5" s="13">
        <v>2</v>
      </c>
      <c r="M5" s="1" t="s">
        <v>9</v>
      </c>
      <c r="N5" s="6">
        <v>39224</v>
      </c>
      <c r="S5" s="8"/>
      <c r="T5" s="8"/>
      <c r="U5" s="8"/>
    </row>
    <row r="6" spans="1:21" s="1" customFormat="1" ht="25.5">
      <c r="A6" s="1" t="s">
        <v>30</v>
      </c>
      <c r="B6" s="7" t="s">
        <v>24</v>
      </c>
      <c r="C6" s="7" t="s">
        <v>148</v>
      </c>
      <c r="D6" s="1" t="s">
        <v>150</v>
      </c>
      <c r="E6" s="2" t="s">
        <v>11</v>
      </c>
      <c r="F6" s="2">
        <v>0.56</v>
      </c>
      <c r="G6" s="10" t="s">
        <v>82</v>
      </c>
      <c r="H6" s="3">
        <v>1.4</v>
      </c>
      <c r="I6" s="4">
        <v>2.1</v>
      </c>
      <c r="J6" s="5">
        <f t="shared" si="0"/>
        <v>35</v>
      </c>
      <c r="K6" s="21" t="s">
        <v>38</v>
      </c>
      <c r="L6" s="1">
        <v>1.68</v>
      </c>
      <c r="M6" s="1" t="s">
        <v>9</v>
      </c>
      <c r="N6" s="6">
        <v>39218</v>
      </c>
      <c r="S6" s="8"/>
      <c r="T6" s="8"/>
      <c r="U6" s="20"/>
    </row>
    <row r="7" spans="1:21" s="1" customFormat="1" ht="25.5">
      <c r="A7" s="1" t="s">
        <v>28</v>
      </c>
      <c r="B7" s="7" t="s">
        <v>24</v>
      </c>
      <c r="C7" s="7" t="s">
        <v>148</v>
      </c>
      <c r="D7" s="1" t="s">
        <v>152</v>
      </c>
      <c r="E7" s="2" t="s">
        <v>11</v>
      </c>
      <c r="F7" s="2">
        <v>0.5</v>
      </c>
      <c r="G7" s="10">
        <v>1</v>
      </c>
      <c r="H7" s="11">
        <f>F7*2.5</f>
        <v>1.25</v>
      </c>
      <c r="I7" s="4">
        <v>2.4</v>
      </c>
      <c r="J7" s="5">
        <f t="shared" si="0"/>
        <v>40</v>
      </c>
      <c r="K7" s="1" t="s">
        <v>4</v>
      </c>
      <c r="L7" s="13">
        <v>1.6</v>
      </c>
      <c r="M7" s="1" t="s">
        <v>9</v>
      </c>
      <c r="N7" s="6">
        <v>39213</v>
      </c>
      <c r="O7" s="1" t="s">
        <v>29</v>
      </c>
      <c r="S7" s="8"/>
      <c r="T7" s="8"/>
      <c r="U7" s="8"/>
    </row>
    <row r="8" spans="1:21" s="1" customFormat="1" ht="25.5">
      <c r="A8" s="1" t="s">
        <v>32</v>
      </c>
      <c r="B8" s="7" t="s">
        <v>24</v>
      </c>
      <c r="C8" s="7" t="s">
        <v>148</v>
      </c>
      <c r="D8" s="1" t="s">
        <v>150</v>
      </c>
      <c r="E8" s="2" t="s">
        <v>11</v>
      </c>
      <c r="F8" s="18">
        <v>0.5</v>
      </c>
      <c r="G8" s="18">
        <v>0.95</v>
      </c>
      <c r="H8" s="11">
        <v>1.3</v>
      </c>
      <c r="I8" s="12">
        <v>2.4</v>
      </c>
      <c r="J8" s="5">
        <f t="shared" si="0"/>
        <v>40</v>
      </c>
      <c r="K8" s="21" t="s">
        <v>4</v>
      </c>
      <c r="L8" s="13">
        <v>1.75</v>
      </c>
      <c r="M8" s="1" t="s">
        <v>9</v>
      </c>
      <c r="N8" s="6">
        <v>39213</v>
      </c>
      <c r="S8" s="8"/>
      <c r="T8" s="8"/>
      <c r="U8" s="8"/>
    </row>
    <row r="9" spans="1:21" s="1" customFormat="1" ht="25.5">
      <c r="A9" s="1" t="s">
        <v>89</v>
      </c>
      <c r="B9" s="7" t="s">
        <v>24</v>
      </c>
      <c r="C9" s="7" t="s">
        <v>148</v>
      </c>
      <c r="D9" s="1" t="s">
        <v>153</v>
      </c>
      <c r="E9" s="2" t="s">
        <v>11</v>
      </c>
      <c r="F9" s="2">
        <v>0.5</v>
      </c>
      <c r="G9" s="10">
        <v>1</v>
      </c>
      <c r="H9" s="3">
        <v>1.4</v>
      </c>
      <c r="I9" s="4">
        <v>2.5</v>
      </c>
      <c r="J9" s="5">
        <f t="shared" si="0"/>
        <v>41.66666666666667</v>
      </c>
      <c r="K9" s="21" t="s">
        <v>38</v>
      </c>
      <c r="L9" s="1" t="s">
        <v>91</v>
      </c>
      <c r="M9" s="1" t="s">
        <v>5</v>
      </c>
      <c r="N9" s="6">
        <v>39217</v>
      </c>
      <c r="S9" s="8"/>
      <c r="T9" s="8"/>
      <c r="U9" s="20"/>
    </row>
    <row r="10" spans="1:21" s="1" customFormat="1" ht="38.25">
      <c r="A10" s="16" t="s">
        <v>85</v>
      </c>
      <c r="B10" s="7" t="s">
        <v>24</v>
      </c>
      <c r="C10" s="7" t="s">
        <v>148</v>
      </c>
      <c r="D10" s="1" t="s">
        <v>154</v>
      </c>
      <c r="E10" s="2">
        <v>310.6</v>
      </c>
      <c r="F10" s="10" t="s">
        <v>11</v>
      </c>
      <c r="G10" s="41">
        <v>1.0188</v>
      </c>
      <c r="H10" s="35">
        <f>I10/E10*100</f>
        <v>0.8200257566001287</v>
      </c>
      <c r="I10" s="36">
        <f>G10*2.5</f>
        <v>2.5469999999999997</v>
      </c>
      <c r="J10" s="5">
        <f t="shared" si="0"/>
        <v>42.449999999999996</v>
      </c>
      <c r="K10" s="1" t="s">
        <v>4</v>
      </c>
      <c r="L10" s="13">
        <v>2.8</v>
      </c>
      <c r="M10" s="1" t="s">
        <v>5</v>
      </c>
      <c r="N10" s="6">
        <v>39218</v>
      </c>
      <c r="O10" s="16" t="s">
        <v>87</v>
      </c>
      <c r="S10" s="8"/>
      <c r="T10" s="8"/>
      <c r="U10" s="8"/>
    </row>
    <row r="11" spans="1:21" s="1" customFormat="1" ht="25.5">
      <c r="A11" s="1" t="s">
        <v>33</v>
      </c>
      <c r="B11" s="7" t="s">
        <v>24</v>
      </c>
      <c r="C11" s="7" t="s">
        <v>148</v>
      </c>
      <c r="D11" s="1" t="s">
        <v>155</v>
      </c>
      <c r="E11" s="2" t="s">
        <v>11</v>
      </c>
      <c r="F11" s="18">
        <v>0.55</v>
      </c>
      <c r="G11" s="18">
        <v>1.06</v>
      </c>
      <c r="H11" s="19">
        <v>1.38</v>
      </c>
      <c r="I11" s="34">
        <v>2.65</v>
      </c>
      <c r="J11" s="5">
        <f t="shared" si="0"/>
        <v>44.166666666666664</v>
      </c>
      <c r="K11" s="21" t="s">
        <v>38</v>
      </c>
      <c r="L11" s="13">
        <v>2</v>
      </c>
      <c r="M11" s="1" t="s">
        <v>9</v>
      </c>
      <c r="N11" s="6">
        <v>39224</v>
      </c>
      <c r="O11" s="1" t="s">
        <v>111</v>
      </c>
      <c r="S11" s="8"/>
      <c r="T11" s="8"/>
      <c r="U11" s="8"/>
    </row>
    <row r="14" spans="1:5" ht="15.75">
      <c r="A14" s="89" t="s">
        <v>214</v>
      </c>
      <c r="B14" s="89"/>
      <c r="C14" s="89"/>
      <c r="D14" s="89"/>
      <c r="E14" s="89"/>
    </row>
    <row r="15" spans="1:5" ht="12.75">
      <c r="A15" s="90" t="s">
        <v>247</v>
      </c>
      <c r="B15" s="90"/>
      <c r="C15" s="90"/>
      <c r="D15" s="90"/>
      <c r="E15" s="90"/>
    </row>
    <row r="16" spans="1:5" ht="12.75">
      <c r="A16" s="54"/>
      <c r="B16" s="54" t="s">
        <v>46</v>
      </c>
      <c r="C16" s="54" t="s">
        <v>163</v>
      </c>
      <c r="D16" s="54" t="s">
        <v>51</v>
      </c>
      <c r="E16" s="54" t="s">
        <v>164</v>
      </c>
    </row>
    <row r="17" spans="1:5" s="68" customFormat="1" ht="12.75">
      <c r="A17" s="70" t="s">
        <v>167</v>
      </c>
      <c r="B17" s="70" t="s">
        <v>177</v>
      </c>
      <c r="C17" s="78">
        <f>AVERAGE(H3:H11)</f>
        <v>1.2611139729555698</v>
      </c>
      <c r="D17" s="78">
        <f>AVERAGE(I3:I11)</f>
        <v>2.466333333333333</v>
      </c>
      <c r="E17" s="79">
        <f aca="true" t="shared" si="1" ref="E17:E25">(D17/6)*100</f>
        <v>41.105555555555554</v>
      </c>
    </row>
    <row r="18" spans="1:5" ht="25.5">
      <c r="A18" s="54" t="s">
        <v>165</v>
      </c>
      <c r="B18" s="55" t="s">
        <v>180</v>
      </c>
      <c r="C18" s="80">
        <f>H3</f>
        <v>1.6</v>
      </c>
      <c r="D18" s="72">
        <f>I3</f>
        <v>3.9</v>
      </c>
      <c r="E18" s="81">
        <f t="shared" si="1"/>
        <v>65</v>
      </c>
    </row>
    <row r="19" spans="1:5" ht="12.75">
      <c r="A19" s="54" t="s">
        <v>166</v>
      </c>
      <c r="B19" s="56" t="s">
        <v>181</v>
      </c>
      <c r="C19" s="80">
        <f>H4</f>
        <v>1.1</v>
      </c>
      <c r="D19" s="80">
        <f>I4</f>
        <v>1.7</v>
      </c>
      <c r="E19" s="81">
        <f t="shared" si="1"/>
        <v>28.333333333333332</v>
      </c>
    </row>
    <row r="20" spans="1:5" s="68" customFormat="1" ht="12.75">
      <c r="A20" s="70" t="s">
        <v>168</v>
      </c>
      <c r="B20" s="70" t="s">
        <v>177</v>
      </c>
      <c r="C20" s="78">
        <f>AVERAGE(H4:H11)</f>
        <v>1.218753219575016</v>
      </c>
      <c r="D20" s="78">
        <f>AVERAGE(I4:I11)</f>
        <v>2.287125</v>
      </c>
      <c r="E20" s="79">
        <f t="shared" si="1"/>
        <v>38.11875</v>
      </c>
    </row>
    <row r="21" spans="1:5" ht="38.25">
      <c r="A21" s="54" t="s">
        <v>169</v>
      </c>
      <c r="B21" s="57" t="s">
        <v>182</v>
      </c>
      <c r="C21" s="82">
        <f>H11</f>
        <v>1.38</v>
      </c>
      <c r="D21" s="82">
        <f>I11</f>
        <v>2.65</v>
      </c>
      <c r="E21" s="81">
        <f t="shared" si="1"/>
        <v>44.166666666666664</v>
      </c>
    </row>
    <row r="22" spans="1:5" ht="12.75">
      <c r="A22" s="54" t="s">
        <v>170</v>
      </c>
      <c r="B22" s="56" t="s">
        <v>181</v>
      </c>
      <c r="C22" s="80">
        <f>H7</f>
        <v>1.25</v>
      </c>
      <c r="D22" s="80">
        <f>I7</f>
        <v>2.4</v>
      </c>
      <c r="E22" s="81">
        <f t="shared" si="1"/>
        <v>40</v>
      </c>
    </row>
    <row r="23" spans="1:5" s="68" customFormat="1" ht="38.25">
      <c r="A23" s="70" t="s">
        <v>174</v>
      </c>
      <c r="B23" s="71" t="s">
        <v>180</v>
      </c>
      <c r="C23" s="83">
        <f>H3</f>
        <v>1.6</v>
      </c>
      <c r="D23" s="83">
        <f>I3</f>
        <v>3.9</v>
      </c>
      <c r="E23" s="79">
        <f t="shared" si="1"/>
        <v>65</v>
      </c>
    </row>
    <row r="24" spans="1:5" ht="25.5">
      <c r="A24" s="54" t="s">
        <v>175</v>
      </c>
      <c r="B24" s="55" t="s">
        <v>180</v>
      </c>
      <c r="C24" s="72">
        <f>H3</f>
        <v>1.6</v>
      </c>
      <c r="D24" s="72">
        <f>I3</f>
        <v>3.9</v>
      </c>
      <c r="E24" s="81">
        <f t="shared" si="1"/>
        <v>65</v>
      </c>
    </row>
    <row r="25" spans="1:5" ht="25.5">
      <c r="A25" s="54" t="s">
        <v>176</v>
      </c>
      <c r="B25" s="55" t="s">
        <v>180</v>
      </c>
      <c r="C25" s="72">
        <f>H3</f>
        <v>1.6</v>
      </c>
      <c r="D25" s="72">
        <f>I3</f>
        <v>3.9</v>
      </c>
      <c r="E25" s="81">
        <f t="shared" si="1"/>
        <v>65</v>
      </c>
    </row>
  </sheetData>
  <mergeCells count="3">
    <mergeCell ref="A14:E14"/>
    <mergeCell ref="A15:E15"/>
    <mergeCell ref="A1:F1"/>
  </mergeCells>
  <printOptions/>
  <pageMargins left="0.75" right="0.75" top="1" bottom="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2007-07-06T12:00:14Z</cp:lastPrinted>
  <dcterms:created xsi:type="dcterms:W3CDTF">2007-05-25T12:55:34Z</dcterms:created>
  <dcterms:modified xsi:type="dcterms:W3CDTF">2007-07-06T12:00:49Z</dcterms:modified>
  <cp:category/>
  <cp:version/>
  <cp:contentType/>
  <cp:contentStatus/>
</cp:coreProperties>
</file>